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charts/chart3.xml" ContentType="application/vnd.openxmlformats-officedocument.drawingml.chart+xml"/>
  <Override PartName="/xl/theme/themeOverride3.xml" ContentType="application/vnd.openxmlformats-officedocument.themeOverride+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4.xml" ContentType="application/vnd.openxmlformats-officedocument.themeOverride+xml"/>
  <Override PartName="/xl/charts/chart6.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5.xml" ContentType="application/vnd.openxmlformats-officedocument.themeOverride+xml"/>
  <Override PartName="/xl/charts/chart7.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mc:AlternateContent xmlns:mc="http://schemas.openxmlformats.org/markup-compatibility/2006">
    <mc:Choice Requires="x15">
      <x15ac:absPath xmlns:x15ac="http://schemas.microsoft.com/office/spreadsheetml/2010/11/ac" url="\\asxfiles.asxprod.asx.com.au\Product_Bus_Dev\LMIs\LMI Monthly Update\2023\Aug 23\Website\"/>
    </mc:Choice>
  </mc:AlternateContent>
  <bookViews>
    <workbookView xWindow="0" yWindow="0" windowWidth="10245" windowHeight="6165" tabRatio="800" firstSheet="3" activeTab="5"/>
  </bookViews>
  <sheets>
    <sheet name="Top FUM and Traded" sheetId="142" state="hidden" r:id="rId1"/>
    <sheet name="Spotlight mFund Client" sheetId="111" state="hidden" r:id="rId2"/>
    <sheet name="mFund Branding" sheetId="114" state="hidden" r:id="rId3"/>
    <sheet name="Spotlight ETP List" sheetId="129" r:id="rId4"/>
    <sheet name="Spotlight MFSA List" sheetId="130" r:id="rId5"/>
    <sheet name="Spotlight mFund List" sheetId="131" r:id="rId6"/>
    <sheet name="Spotlight LIC List" sheetId="126" r:id="rId7"/>
    <sheet name="Spotlight A-REITS  List" sheetId="127" r:id="rId8"/>
    <sheet name="Spotlight Infra  List" sheetId="128" r:id="rId9"/>
    <sheet name="Old (keep)" sheetId="19" state="hidden" r:id="rId10"/>
    <sheet name="AssetClass" sheetId="134" state="hidden" r:id="rId11"/>
  </sheets>
  <externalReferences>
    <externalReference r:id="rId12"/>
  </externalReferences>
  <definedNames>
    <definedName name="_xlnm._FilterDatabase" localSheetId="3" hidden="1">'Spotlight ETP List'!$A$10:$Y$336</definedName>
    <definedName name="_xlnm._FilterDatabase" localSheetId="6" hidden="1">'Spotlight LIC List'!$A$10:$Z$117</definedName>
    <definedName name="_xlnm._FilterDatabase" localSheetId="5" hidden="1">'Spotlight mFund List'!$A$11:$X$252</definedName>
    <definedName name="ARF">OFFSET(#REF!,0,0,COUNTA(#REF!),6)</definedName>
    <definedName name="ARF_db">#REF!</definedName>
    <definedName name="ARF_label_range" localSheetId="1">OFFSET([1]!ARF_val_start,-48,-1,49,1)</definedName>
    <definedName name="ARF_label_range">OFFSET(ARF_val_start,-48,-1,49,1)</definedName>
    <definedName name="ARF_val_range" localSheetId="1">OFFSET([1]!ARF_val_start,-48,0,49,1)</definedName>
    <definedName name="ARF_val_range">OFFSET(ARF_val_start,-48,0,49,1)</definedName>
    <definedName name="ARF_val_start">OFFSET(#REF!,COUNT(#REF!),0,1,1)</definedName>
    <definedName name="ASX_Code">#REF!</definedName>
    <definedName name="ASX_Mcaps">#REF!</definedName>
    <definedName name="blank">#REF!</definedName>
    <definedName name="Check">#REF!</definedName>
    <definedName name="data_bloomberg_nta_prices">#REF!</definedName>
    <definedName name="data_navs">#REF!</definedName>
    <definedName name="data_performance">#REF!</definedName>
    <definedName name="data_spreads">#REF!</definedName>
    <definedName name="data_spreads_rozetta">#REF!</definedName>
    <definedName name="_xlnm.Database">OFFSET(#REF!,0,0,COUNTA(#REF!),8)</definedName>
    <definedName name="End_Of_Month">#REF!</definedName>
    <definedName name="ETC_SP">OFFSET(#REF!,0,0,COUNTA(#REF!),6)</definedName>
    <definedName name="ETF">OFFSET(#REF!,0,0,COUNTA(#REF!),6)</definedName>
    <definedName name="ETF_db">#REF!</definedName>
    <definedName name="ETF_label_range" localSheetId="1">OFFSET([1]!ETF_val_start,-72,-1,73,1)</definedName>
    <definedName name="ETF_label_range">OFFSET(ETF_val_start,-72,-1,73,1)</definedName>
    <definedName name="ETF_val_range" localSheetId="1">OFFSET([1]!ETF_val_start,-72,2,73,1)</definedName>
    <definedName name="ETF_val_range">OFFSET(ETF_val_start,-72,2,73,1)</definedName>
    <definedName name="ETF_val_start">OFFSET(#REF!,COUNT(#REF!),0,1,1)</definedName>
    <definedName name="ICT">OFFSET(#REF!,0,0,COUNTA(#REF!),6)</definedName>
    <definedName name="IF">OFFSET(#REF!,0,0,COUNTA(#REF!),6)</definedName>
    <definedName name="IF_db">#REF!</definedName>
    <definedName name="IF_label_range" localSheetId="1">OFFSET([1]!IF_val_start,-120,-1,121,1)</definedName>
    <definedName name="IF_label_range">OFFSET(IF_val_start,-120,-1,121,1)</definedName>
    <definedName name="IF_val_range" localSheetId="1">OFFSET([1]!IF_val_start,-120,2,121,1)</definedName>
    <definedName name="IF_val_range">OFFSET(IF_val_start,-120,2,121,1)</definedName>
    <definedName name="IF_val_start">OFFSET(#REF!,COUNT(#REF!),0,1,1)</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"05/24/2023 23:56:07"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Issue">#REF!</definedName>
    <definedName name="Last_Price">#REF!</definedName>
    <definedName name="LIC_db">#REF!</definedName>
    <definedName name="LIC_label_range" localSheetId="1">OFFSET([1]!LIC_val_start,-120,-1,121,1)</definedName>
    <definedName name="LIC_label_range">OFFSET(LIC_val_start,-120,-1,121,1)</definedName>
    <definedName name="LIC_val_range" localSheetId="1">OFFSET([1]!LIC_val_start,-120,0,121,1)</definedName>
    <definedName name="LIC_val_range">OFFSET(LIC_val_start,-120,0,121,1)</definedName>
    <definedName name="LIC_val_start">OFFSET(#REF!,COUNT(#REF!),0,1,1)</definedName>
    <definedName name="LMI_Mcaps">#REF!</definedName>
    <definedName name="LMI_Trades">#REF!</definedName>
    <definedName name="LPT">OFFSET(#REF!,0,0,COUNTA(#REF!),6)</definedName>
    <definedName name="LPT_db">#REF!</definedName>
    <definedName name="LPT_label_range" localSheetId="1">OFFSET([1]!LPT_val_start,-120,-1,121,1)</definedName>
    <definedName name="LPT_label_range">OFFSET(LPT_val_start,-120,-1,121,1)</definedName>
    <definedName name="LPT_val_range" localSheetId="1">OFFSET([1]!LPT_val_start,-120,2,121,1)</definedName>
    <definedName name="LPT_val_range">OFFSET(LPT_val_start,-120,2,121,1)</definedName>
    <definedName name="LPT_val_start">OFFSET(#REF!,COUNT(#REF!),0,1,1)</definedName>
    <definedName name="Market_Cap">#REF!</definedName>
    <definedName name="Mcap">#REF!</definedName>
    <definedName name="MCAP_Dom">#REF!</definedName>
    <definedName name="mcap_label_range" localSheetId="1">OFFSET([1]!mcap_val_start,-120,-1,121,1)</definedName>
    <definedName name="mcap_label_range">OFFSET(mcap_val_start,-120,-1,121,1)</definedName>
    <definedName name="mcap_val_range" localSheetId="1">OFFSET([1]!mcap_val_start,-120,0,121,1)</definedName>
    <definedName name="mcap_val_range">OFFSET(mcap_val_start,-120,0,121,1)</definedName>
    <definedName name="mcap_val_start">OFFSET(#REF!,COUNT(#REF!)+1,0,1,1)</definedName>
    <definedName name="MFSA">OFFSET(#REF!,0,0,COUNTA(#REF!),6)</definedName>
    <definedName name="mFund">OFFSET(#REF!,0,0,COUNTA(#REF!),6)</definedName>
    <definedName name="MktCap_datarange">#REF!</definedName>
    <definedName name="PDF">OFFSET(#REF!,0,0,COUNTA(#REF!),6)</definedName>
    <definedName name="PDF_db">#REF!</definedName>
    <definedName name="PDF_label_range" localSheetId="1">OFFSET([1]!PDF_val_start,-120,-1,121,1)</definedName>
    <definedName name="PDF_label_range">OFFSET(PDF_val_start,-120,-1,121,1)</definedName>
    <definedName name="PDF_val_range" localSheetId="1">OFFSET([1]!PDF_val_start,-120,2,121,1)</definedName>
    <definedName name="PDF_val_range">OFFSET(PDF_val_start,-120,2,121,1)</definedName>
    <definedName name="PDF_val_start">OFFSET(#REF!,COUNT(#REF!),0,1,1)</definedName>
    <definedName name="_xlnm.Print_Area" localSheetId="7">'Spotlight A-REITS  List'!$A$1:$V$72</definedName>
    <definedName name="_xlnm.Print_Area" localSheetId="3">'Spotlight ETP List'!$A$1:$Y$349</definedName>
    <definedName name="_xlnm.Print_Area" localSheetId="8">'Spotlight Infra  List'!$A$1:$V$47</definedName>
    <definedName name="_xlnm.Print_Area" localSheetId="6">'Spotlight LIC List'!$A$1:$Z$123</definedName>
    <definedName name="_xlnm.Print_Area" localSheetId="4">'Spotlight MFSA List'!$A$1:$X$44</definedName>
    <definedName name="_xlnm.Print_Area" localSheetId="1">'Spotlight mFund Client'!$A$1:$J$89</definedName>
    <definedName name="_xlnm.Print_Area" localSheetId="5">'Spotlight mFund List'!$A$1:$X$260</definedName>
    <definedName name="_xlnm.Print_Titles" localSheetId="7">'Spotlight A-REITS  List'!$1:$11</definedName>
    <definedName name="_xlnm.Print_Titles" localSheetId="3">'Spotlight ETP List'!$1:$10</definedName>
    <definedName name="_xlnm.Print_Titles" localSheetId="8">'Spotlight Infra  List'!$1:$11</definedName>
    <definedName name="_xlnm.Print_Titles" localSheetId="6">'Spotlight LIC List'!$1:$10</definedName>
    <definedName name="_xlnm.Print_Titles" localSheetId="4">'Spotlight MFSA List'!$1:$10</definedName>
    <definedName name="_xlnm.Print_Titles" localSheetId="5">'Spotlight mFund List'!$1:$10</definedName>
    <definedName name="Segment">#REF!</definedName>
    <definedName name="Sub_Segment">#REF!</definedName>
    <definedName name="TableAssetSpreadETF2">#REF!</definedName>
    <definedName name="TableAssetSpreadMFUND">#REF!</definedName>
    <definedName name="TOTAL">OFFSET(#REF!,0,0,COUNTA(#REF!),6)</definedName>
    <definedName name="Total_Issue">#REF!</definedName>
    <definedName name="Trade_Count">#REF!</definedName>
    <definedName name="Trade_Value">#REF!</definedName>
    <definedName name="Trade_Volume">#REF!</definedName>
    <definedName name="trades_label_range" localSheetId="1">OFFSET([1]!trades_val_start,-120,-1,121,1)</definedName>
    <definedName name="trades_label_range">OFFSET(trades_val_start,-120,-1,121,1)</definedName>
    <definedName name="trades_val_range" localSheetId="1">OFFSET([1]!trades_val_start,-120,2,121,1)</definedName>
    <definedName name="trades_val_range">OFFSET(trades_val_start,-120,2,121,1)</definedName>
    <definedName name="trades_val_start">OFFSET(#REF!,COUNT(#REF!),0,1,1)</definedName>
    <definedName name="Type">#REF!</definedName>
    <definedName name="Valuation_Price">#REF!</definedName>
  </definedNames>
  <calcPr calcId="162913"/>
</workbook>
</file>

<file path=xl/calcChain.xml><?xml version="1.0" encoding="utf-8"?>
<calcChain xmlns="http://schemas.openxmlformats.org/spreadsheetml/2006/main">
  <c r="B3" i="134" l="1"/>
  <c r="C3" i="134"/>
  <c r="D3" i="134"/>
  <c r="E3" i="134"/>
  <c r="F3" i="134"/>
  <c r="G3" i="134"/>
  <c r="H3" i="134"/>
  <c r="I3" i="134"/>
  <c r="J3" i="134"/>
  <c r="K3" i="134"/>
  <c r="L3" i="134"/>
  <c r="M3" i="134"/>
  <c r="N3" i="134"/>
  <c r="O3" i="134"/>
  <c r="P3" i="134"/>
  <c r="Q3" i="134"/>
  <c r="R3" i="134"/>
  <c r="S3" i="134"/>
  <c r="T3" i="134"/>
  <c r="U3" i="134"/>
  <c r="B4" i="134"/>
  <c r="C4" i="134"/>
  <c r="D4" i="134"/>
  <c r="E4" i="134"/>
  <c r="F4" i="134"/>
  <c r="G4" i="134"/>
  <c r="H4" i="134"/>
  <c r="I4" i="134"/>
  <c r="J4" i="134"/>
  <c r="K4" i="134"/>
  <c r="L4" i="134"/>
  <c r="M4" i="134"/>
  <c r="N4" i="134"/>
  <c r="O4" i="134"/>
  <c r="P4" i="134"/>
  <c r="Q4" i="134"/>
  <c r="R4" i="134"/>
  <c r="S4" i="134"/>
  <c r="T4" i="134"/>
  <c r="U4" i="134"/>
  <c r="B5" i="134"/>
  <c r="C5" i="134"/>
  <c r="D5" i="134"/>
  <c r="E5" i="134"/>
  <c r="F5" i="134"/>
  <c r="G5" i="134"/>
  <c r="H5" i="134"/>
  <c r="I5" i="134"/>
  <c r="J5" i="134"/>
  <c r="K5" i="134"/>
  <c r="L5" i="134"/>
  <c r="M5" i="134"/>
  <c r="N5" i="134"/>
  <c r="O5" i="134"/>
  <c r="P5" i="134"/>
  <c r="Q5" i="134"/>
  <c r="R5" i="134"/>
  <c r="S5" i="134"/>
  <c r="T5" i="134"/>
  <c r="U5" i="134"/>
  <c r="B6" i="134"/>
  <c r="C6" i="134"/>
  <c r="D6" i="134"/>
  <c r="E6" i="134"/>
  <c r="F6" i="134"/>
  <c r="G6" i="134"/>
  <c r="H6" i="134"/>
  <c r="I6" i="134"/>
  <c r="J6" i="134"/>
  <c r="K6" i="134"/>
  <c r="L6" i="134"/>
  <c r="M6" i="134"/>
  <c r="N6" i="134"/>
  <c r="O6" i="134"/>
  <c r="P6" i="134"/>
  <c r="Q6" i="134"/>
  <c r="R6" i="134"/>
  <c r="S6" i="134"/>
  <c r="T6" i="134"/>
  <c r="U6" i="134"/>
  <c r="B7" i="134"/>
  <c r="C7" i="134"/>
  <c r="D7" i="134"/>
  <c r="E7" i="134"/>
  <c r="F7" i="134"/>
  <c r="G7" i="134"/>
  <c r="H7" i="134"/>
  <c r="I7" i="134"/>
  <c r="J7" i="134"/>
  <c r="K7" i="134"/>
  <c r="L7" i="134"/>
  <c r="M7" i="134"/>
  <c r="N7" i="134"/>
  <c r="O7" i="134"/>
  <c r="P7" i="134"/>
  <c r="Q7" i="134"/>
  <c r="R7" i="134"/>
  <c r="S7" i="134"/>
  <c r="T7" i="134"/>
  <c r="U7" i="134"/>
  <c r="B8" i="134"/>
  <c r="C8" i="134"/>
  <c r="D8" i="134"/>
  <c r="E8" i="134"/>
  <c r="F8" i="134"/>
  <c r="G8" i="134"/>
  <c r="H8" i="134"/>
  <c r="I8" i="134"/>
  <c r="J8" i="134"/>
  <c r="K8" i="134"/>
  <c r="L8" i="134"/>
  <c r="M8" i="134"/>
  <c r="N8" i="134"/>
  <c r="O8" i="134"/>
  <c r="P8" i="134"/>
  <c r="Q8" i="134"/>
  <c r="R8" i="134"/>
  <c r="S8" i="134"/>
  <c r="T8" i="134"/>
  <c r="U8" i="134"/>
  <c r="B9" i="134"/>
  <c r="C9" i="134"/>
  <c r="D9" i="134"/>
  <c r="E9" i="134"/>
  <c r="F9" i="134"/>
  <c r="G9" i="134"/>
  <c r="H9" i="134"/>
  <c r="I9" i="134"/>
  <c r="J9" i="134"/>
  <c r="K9" i="134"/>
  <c r="L9" i="134"/>
  <c r="M9" i="134"/>
  <c r="N9" i="134"/>
  <c r="O9" i="134"/>
  <c r="P9" i="134"/>
  <c r="Q9" i="134"/>
  <c r="R9" i="134"/>
  <c r="S9" i="134"/>
  <c r="T9" i="134"/>
  <c r="U9" i="134"/>
  <c r="B10" i="134"/>
  <c r="C10" i="134"/>
  <c r="D10" i="134"/>
  <c r="E10" i="134"/>
  <c r="F10" i="134"/>
  <c r="G10" i="134"/>
  <c r="H10" i="134"/>
  <c r="I10" i="134"/>
  <c r="J10" i="134"/>
  <c r="K10" i="134"/>
  <c r="L10" i="134"/>
  <c r="M10" i="134"/>
  <c r="N10" i="134"/>
  <c r="O10" i="134"/>
  <c r="P10" i="134"/>
  <c r="Q10" i="134"/>
  <c r="R10" i="134"/>
  <c r="S10" i="134"/>
  <c r="T10" i="134"/>
  <c r="U10" i="134"/>
  <c r="B11" i="134"/>
  <c r="C11" i="134"/>
  <c r="D11" i="134"/>
  <c r="E11" i="134"/>
  <c r="F11" i="134"/>
  <c r="G11" i="134"/>
  <c r="H11" i="134"/>
  <c r="I11" i="134"/>
  <c r="J11" i="134"/>
  <c r="K11" i="134"/>
  <c r="L11" i="134"/>
  <c r="M11" i="134"/>
  <c r="N11" i="134"/>
  <c r="O11" i="134"/>
  <c r="P11" i="134"/>
  <c r="Q11" i="134"/>
  <c r="R11" i="134"/>
  <c r="S11" i="134"/>
  <c r="T11" i="134"/>
  <c r="U11" i="134"/>
  <c r="B12" i="134"/>
  <c r="C12" i="134"/>
  <c r="D12" i="134"/>
  <c r="E12" i="134"/>
  <c r="F12" i="134"/>
  <c r="G12" i="134"/>
  <c r="H12" i="134"/>
  <c r="I12" i="134"/>
  <c r="J12" i="134"/>
  <c r="K12" i="134"/>
  <c r="L12" i="134"/>
  <c r="M12" i="134"/>
  <c r="N12" i="134"/>
  <c r="O12" i="134"/>
  <c r="P12" i="134"/>
  <c r="Q12" i="134"/>
  <c r="R12" i="134"/>
  <c r="S12" i="134"/>
  <c r="T12" i="134"/>
  <c r="U12" i="134"/>
  <c r="B13" i="134"/>
  <c r="C13" i="134"/>
  <c r="D13" i="134"/>
  <c r="E13" i="134"/>
  <c r="F13" i="134"/>
  <c r="G13" i="134"/>
  <c r="H13" i="134"/>
  <c r="I13" i="134"/>
  <c r="J13" i="134"/>
  <c r="K13" i="134"/>
  <c r="L13" i="134"/>
  <c r="M13" i="134"/>
  <c r="N13" i="134"/>
  <c r="O13" i="134"/>
  <c r="P13" i="134"/>
  <c r="Q13" i="134"/>
  <c r="R13" i="134"/>
  <c r="S13" i="134"/>
  <c r="T13" i="134"/>
  <c r="U13" i="134"/>
  <c r="B14" i="134"/>
  <c r="C14" i="134"/>
  <c r="D14" i="134"/>
  <c r="E14" i="134"/>
  <c r="F14" i="134"/>
  <c r="G14" i="134"/>
  <c r="H14" i="134"/>
  <c r="I14" i="134"/>
  <c r="J14" i="134"/>
  <c r="K14" i="134"/>
  <c r="L14" i="134"/>
  <c r="M14" i="134"/>
  <c r="N14" i="134"/>
  <c r="O14" i="134"/>
  <c r="P14" i="134"/>
  <c r="Q14" i="134"/>
  <c r="R14" i="134"/>
  <c r="S14" i="134"/>
  <c r="T14" i="134"/>
  <c r="U14" i="134"/>
  <c r="B15" i="134"/>
  <c r="C15" i="134"/>
  <c r="D15" i="134"/>
  <c r="E15" i="134"/>
  <c r="F15" i="134"/>
  <c r="G15" i="134"/>
  <c r="H15" i="134"/>
  <c r="I15" i="134"/>
  <c r="J15" i="134"/>
  <c r="K15" i="134"/>
  <c r="L15" i="134"/>
  <c r="M15" i="134"/>
  <c r="N15" i="134"/>
  <c r="O15" i="134"/>
  <c r="P15" i="134"/>
  <c r="Q15" i="134"/>
  <c r="R15" i="134"/>
  <c r="S15" i="134"/>
  <c r="T15" i="134"/>
  <c r="U15" i="134"/>
  <c r="B16" i="134"/>
  <c r="C16" i="134"/>
  <c r="D16" i="134"/>
  <c r="E16" i="134"/>
  <c r="F16" i="134"/>
  <c r="G16" i="134"/>
  <c r="H16" i="134"/>
  <c r="I16" i="134"/>
  <c r="J16" i="134"/>
  <c r="K16" i="134"/>
  <c r="L16" i="134"/>
  <c r="M16" i="134"/>
  <c r="N16" i="134"/>
  <c r="O16" i="134"/>
  <c r="P16" i="134"/>
  <c r="Q16" i="134"/>
  <c r="R16" i="134"/>
  <c r="S16" i="134"/>
  <c r="T16" i="134"/>
  <c r="U16" i="134"/>
  <c r="B17" i="134"/>
  <c r="C17" i="134"/>
  <c r="D17" i="134"/>
  <c r="E17" i="134"/>
  <c r="F17" i="134"/>
  <c r="G17" i="134"/>
  <c r="H17" i="134"/>
  <c r="I17" i="134"/>
  <c r="J17" i="134"/>
  <c r="K17" i="134"/>
  <c r="L17" i="134"/>
  <c r="M17" i="134"/>
  <c r="N17" i="134"/>
  <c r="O17" i="134"/>
  <c r="P17" i="134"/>
  <c r="Q17" i="134"/>
  <c r="R17" i="134"/>
  <c r="S17" i="134"/>
  <c r="T17" i="134"/>
  <c r="U17" i="134"/>
  <c r="B18" i="134"/>
  <c r="C18" i="134"/>
  <c r="D18" i="134"/>
  <c r="E18" i="134"/>
  <c r="F18" i="134"/>
  <c r="G18" i="134"/>
  <c r="H18" i="134"/>
  <c r="I18" i="134"/>
  <c r="J18" i="134"/>
  <c r="K18" i="134"/>
  <c r="L18" i="134"/>
  <c r="M18" i="134"/>
  <c r="N18" i="134"/>
  <c r="O18" i="134"/>
  <c r="P18" i="134"/>
  <c r="Q18" i="134"/>
  <c r="R18" i="134"/>
  <c r="S18" i="134"/>
  <c r="T18" i="134"/>
  <c r="U18" i="134"/>
  <c r="B19" i="134"/>
  <c r="C19" i="134"/>
  <c r="D19" i="134"/>
  <c r="E19" i="134"/>
  <c r="F19" i="134"/>
  <c r="G19" i="134"/>
  <c r="H19" i="134"/>
  <c r="I19" i="134"/>
  <c r="J19" i="134"/>
  <c r="K19" i="134"/>
  <c r="L19" i="134"/>
  <c r="M19" i="134"/>
  <c r="N19" i="134"/>
  <c r="O19" i="134"/>
  <c r="P19" i="134"/>
  <c r="Q19" i="134"/>
  <c r="R19" i="134"/>
  <c r="S19" i="134"/>
  <c r="T19" i="134"/>
  <c r="U19" i="134"/>
  <c r="B20" i="134"/>
  <c r="C20" i="134"/>
  <c r="D20" i="134"/>
  <c r="E20" i="134"/>
  <c r="F20" i="134"/>
  <c r="G20" i="134"/>
  <c r="H20" i="134"/>
  <c r="I20" i="134"/>
  <c r="J20" i="134"/>
  <c r="K20" i="134"/>
  <c r="L20" i="134"/>
  <c r="M20" i="134"/>
  <c r="N20" i="134"/>
  <c r="O20" i="134"/>
  <c r="P20" i="134"/>
  <c r="Q20" i="134"/>
  <c r="R20" i="134"/>
  <c r="S20" i="134"/>
  <c r="T20" i="134"/>
  <c r="U20" i="134"/>
  <c r="B21" i="134"/>
  <c r="C21" i="134"/>
  <c r="D21" i="134"/>
  <c r="E21" i="134"/>
  <c r="F21" i="134"/>
  <c r="G21" i="134"/>
  <c r="H21" i="134"/>
  <c r="I21" i="134"/>
  <c r="J21" i="134"/>
  <c r="K21" i="134"/>
  <c r="L21" i="134"/>
  <c r="M21" i="134"/>
  <c r="N21" i="134"/>
  <c r="O21" i="134"/>
  <c r="P21" i="134"/>
  <c r="Q21" i="134"/>
  <c r="R21" i="134"/>
  <c r="S21" i="134"/>
  <c r="T21" i="134"/>
  <c r="U21" i="134"/>
  <c r="B22" i="134"/>
  <c r="C22" i="134"/>
  <c r="D22" i="134"/>
  <c r="E22" i="134"/>
  <c r="F22" i="134"/>
  <c r="G22" i="134"/>
  <c r="H22" i="134"/>
  <c r="I22" i="134"/>
  <c r="J22" i="134"/>
  <c r="K22" i="134"/>
  <c r="L22" i="134"/>
  <c r="M22" i="134"/>
  <c r="N22" i="134"/>
  <c r="O22" i="134"/>
  <c r="P22" i="134"/>
  <c r="Q22" i="134"/>
  <c r="R22" i="134"/>
  <c r="S22" i="134"/>
  <c r="T22" i="134"/>
  <c r="U22" i="134"/>
  <c r="B23" i="134"/>
  <c r="C23" i="134"/>
  <c r="D23" i="134"/>
  <c r="E23" i="134"/>
  <c r="F23" i="134"/>
  <c r="G23" i="134"/>
  <c r="H23" i="134"/>
  <c r="I23" i="134"/>
  <c r="J23" i="134"/>
  <c r="K23" i="134"/>
  <c r="L23" i="134"/>
  <c r="M23" i="134"/>
  <c r="N23" i="134"/>
  <c r="O23" i="134"/>
  <c r="P23" i="134"/>
  <c r="Q23" i="134"/>
  <c r="R23" i="134"/>
  <c r="S23" i="134"/>
  <c r="T23" i="134"/>
  <c r="U23" i="134"/>
  <c r="B24" i="134"/>
  <c r="C24" i="134"/>
  <c r="D24" i="134"/>
  <c r="E24" i="134"/>
  <c r="F24" i="134"/>
  <c r="G24" i="134"/>
  <c r="H24" i="134"/>
  <c r="I24" i="134"/>
  <c r="J24" i="134"/>
  <c r="K24" i="134"/>
  <c r="L24" i="134"/>
  <c r="M24" i="134"/>
  <c r="N24" i="134"/>
  <c r="O24" i="134"/>
  <c r="P24" i="134"/>
  <c r="Q24" i="134"/>
  <c r="R24" i="134"/>
  <c r="S24" i="134"/>
  <c r="T24" i="134"/>
  <c r="U24" i="134"/>
  <c r="B25" i="134"/>
  <c r="C25" i="134"/>
  <c r="D25" i="134"/>
  <c r="E25" i="134"/>
  <c r="F25" i="134"/>
  <c r="G25" i="134"/>
  <c r="H25" i="134"/>
  <c r="I25" i="134"/>
  <c r="J25" i="134"/>
  <c r="K25" i="134"/>
  <c r="L25" i="134"/>
  <c r="M25" i="134"/>
  <c r="N25" i="134"/>
  <c r="O25" i="134"/>
  <c r="P25" i="134"/>
  <c r="Q25" i="134"/>
  <c r="R25" i="134"/>
  <c r="S25" i="134"/>
  <c r="T25" i="134"/>
  <c r="U25" i="134"/>
  <c r="B26" i="134"/>
  <c r="C26" i="134"/>
  <c r="D26" i="134"/>
  <c r="E26" i="134"/>
  <c r="F26" i="134"/>
  <c r="G26" i="134"/>
  <c r="H26" i="134"/>
  <c r="I26" i="134"/>
  <c r="J26" i="134"/>
  <c r="K26" i="134"/>
  <c r="L26" i="134"/>
  <c r="M26" i="134"/>
  <c r="N26" i="134"/>
  <c r="O26" i="134"/>
  <c r="P26" i="134"/>
  <c r="Q26" i="134"/>
  <c r="R26" i="134"/>
  <c r="S26" i="134"/>
  <c r="T26" i="134"/>
  <c r="U26" i="134"/>
  <c r="B27" i="134"/>
  <c r="C27" i="134"/>
  <c r="D27" i="134"/>
  <c r="E27" i="134"/>
  <c r="F27" i="134"/>
  <c r="G27" i="134"/>
  <c r="H27" i="134"/>
  <c r="I27" i="134"/>
  <c r="J27" i="134"/>
  <c r="K27" i="134"/>
  <c r="L27" i="134"/>
  <c r="M27" i="134"/>
  <c r="N27" i="134"/>
  <c r="O27" i="134"/>
  <c r="P27" i="134"/>
  <c r="Q27" i="134"/>
  <c r="R27" i="134"/>
  <c r="S27" i="134"/>
  <c r="T27" i="134"/>
  <c r="U27" i="134"/>
  <c r="B28" i="134"/>
  <c r="C28" i="134"/>
  <c r="D28" i="134"/>
  <c r="E28" i="134"/>
  <c r="F28" i="134"/>
  <c r="G28" i="134"/>
  <c r="H28" i="134"/>
  <c r="I28" i="134"/>
  <c r="J28" i="134"/>
  <c r="K28" i="134"/>
  <c r="L28" i="134"/>
  <c r="M28" i="134"/>
  <c r="N28" i="134"/>
  <c r="O28" i="134"/>
  <c r="P28" i="134"/>
  <c r="Q28" i="134"/>
  <c r="R28" i="134"/>
  <c r="S28" i="134"/>
  <c r="T28" i="134"/>
  <c r="U28" i="134"/>
  <c r="B29" i="134"/>
  <c r="C29" i="134"/>
  <c r="D29" i="134"/>
  <c r="E29" i="134"/>
  <c r="F29" i="134"/>
  <c r="G29" i="134"/>
  <c r="H29" i="134"/>
  <c r="I29" i="134"/>
  <c r="J29" i="134"/>
  <c r="K29" i="134"/>
  <c r="L29" i="134"/>
  <c r="M29" i="134"/>
  <c r="N29" i="134"/>
  <c r="O29" i="134"/>
  <c r="P29" i="134"/>
  <c r="Q29" i="134"/>
  <c r="R29" i="134"/>
  <c r="S29" i="134"/>
  <c r="T29" i="134"/>
  <c r="U29" i="134"/>
  <c r="B30" i="134"/>
  <c r="C30" i="134"/>
  <c r="D30" i="134"/>
  <c r="E30" i="134"/>
  <c r="F30" i="134"/>
  <c r="G30" i="134"/>
  <c r="H30" i="134"/>
  <c r="I30" i="134"/>
  <c r="J30" i="134"/>
  <c r="K30" i="134"/>
  <c r="L30" i="134"/>
  <c r="M30" i="134"/>
  <c r="N30" i="134"/>
  <c r="O30" i="134"/>
  <c r="P30" i="134"/>
  <c r="Q30" i="134"/>
  <c r="R30" i="134"/>
  <c r="S30" i="134"/>
  <c r="T30" i="134"/>
  <c r="U30" i="134"/>
  <c r="B31" i="134"/>
  <c r="C31" i="134"/>
  <c r="D31" i="134"/>
  <c r="E31" i="134"/>
  <c r="F31" i="134"/>
  <c r="G31" i="134"/>
  <c r="H31" i="134"/>
  <c r="I31" i="134"/>
  <c r="J31" i="134"/>
  <c r="K31" i="134"/>
  <c r="L31" i="134"/>
  <c r="M31" i="134"/>
  <c r="N31" i="134"/>
  <c r="O31" i="134"/>
  <c r="P31" i="134"/>
  <c r="Q31" i="134"/>
  <c r="R31" i="134"/>
  <c r="S31" i="134"/>
  <c r="T31" i="134"/>
  <c r="U31" i="134"/>
  <c r="B32" i="134"/>
  <c r="C32" i="134"/>
  <c r="D32" i="134"/>
  <c r="E32" i="134"/>
  <c r="F32" i="134"/>
  <c r="G32" i="134"/>
  <c r="H32" i="134"/>
  <c r="I32" i="134"/>
  <c r="J32" i="134"/>
  <c r="K32" i="134"/>
  <c r="L32" i="134"/>
  <c r="M32" i="134"/>
  <c r="N32" i="134"/>
  <c r="O32" i="134"/>
  <c r="P32" i="134"/>
  <c r="Q32" i="134"/>
  <c r="R32" i="134"/>
  <c r="S32" i="134"/>
  <c r="T32" i="134"/>
  <c r="U32" i="134"/>
  <c r="B33" i="134"/>
  <c r="C33" i="134"/>
  <c r="D33" i="134"/>
  <c r="E33" i="134"/>
  <c r="F33" i="134"/>
  <c r="G33" i="134"/>
  <c r="H33" i="134"/>
  <c r="I33" i="134"/>
  <c r="J33" i="134"/>
  <c r="K33" i="134"/>
  <c r="L33" i="134"/>
  <c r="M33" i="134"/>
  <c r="N33" i="134"/>
  <c r="O33" i="134"/>
  <c r="P33" i="134"/>
  <c r="Q33" i="134"/>
  <c r="R33" i="134"/>
  <c r="S33" i="134"/>
  <c r="T33" i="134"/>
  <c r="U33" i="134"/>
  <c r="B34" i="134"/>
  <c r="C34" i="134"/>
  <c r="D34" i="134"/>
  <c r="E34" i="134"/>
  <c r="F34" i="134"/>
  <c r="G34" i="134"/>
  <c r="H34" i="134"/>
  <c r="I34" i="134"/>
  <c r="J34" i="134"/>
  <c r="K34" i="134"/>
  <c r="L34" i="134"/>
  <c r="M34" i="134"/>
  <c r="N34" i="134"/>
  <c r="O34" i="134"/>
  <c r="P34" i="134"/>
  <c r="Q34" i="134"/>
  <c r="R34" i="134"/>
  <c r="S34" i="134"/>
  <c r="T34" i="134"/>
  <c r="U34" i="134"/>
  <c r="B35" i="134"/>
  <c r="C35" i="134"/>
  <c r="D35" i="134"/>
  <c r="E35" i="134"/>
  <c r="F35" i="134"/>
  <c r="G35" i="134"/>
  <c r="H35" i="134"/>
  <c r="I35" i="134"/>
  <c r="J35" i="134"/>
  <c r="K35" i="134"/>
  <c r="L35" i="134"/>
  <c r="M35" i="134"/>
  <c r="N35" i="134"/>
  <c r="O35" i="134"/>
  <c r="P35" i="134"/>
  <c r="Q35" i="134"/>
  <c r="R35" i="134"/>
  <c r="S35" i="134"/>
  <c r="T35" i="134"/>
  <c r="U35" i="134"/>
  <c r="B36" i="134"/>
  <c r="C36" i="134"/>
  <c r="D36" i="134"/>
  <c r="E36" i="134"/>
  <c r="F36" i="134"/>
  <c r="G36" i="134"/>
  <c r="H36" i="134"/>
  <c r="I36" i="134"/>
  <c r="J36" i="134"/>
  <c r="K36" i="134"/>
  <c r="L36" i="134"/>
  <c r="M36" i="134"/>
  <c r="N36" i="134"/>
  <c r="O36" i="134"/>
  <c r="P36" i="134"/>
  <c r="Q36" i="134"/>
  <c r="R36" i="134"/>
  <c r="S36" i="134"/>
  <c r="T36" i="134"/>
  <c r="U36" i="134"/>
  <c r="B37" i="134"/>
  <c r="C37" i="134"/>
  <c r="D37" i="134"/>
  <c r="E37" i="134"/>
  <c r="F37" i="134"/>
  <c r="G37" i="134"/>
  <c r="H37" i="134"/>
  <c r="I37" i="134"/>
  <c r="J37" i="134"/>
  <c r="K37" i="134"/>
  <c r="L37" i="134"/>
  <c r="M37" i="134"/>
  <c r="N37" i="134"/>
  <c r="O37" i="134"/>
  <c r="P37" i="134"/>
  <c r="Q37" i="134"/>
  <c r="R37" i="134"/>
  <c r="S37" i="134"/>
  <c r="T37" i="134"/>
  <c r="U37" i="134"/>
  <c r="B38" i="134"/>
  <c r="C38" i="134"/>
  <c r="D38" i="134"/>
  <c r="E38" i="134"/>
  <c r="F38" i="134"/>
  <c r="G38" i="134"/>
  <c r="H38" i="134"/>
  <c r="I38" i="134"/>
  <c r="J38" i="134"/>
  <c r="K38" i="134"/>
  <c r="L38" i="134"/>
  <c r="M38" i="134"/>
  <c r="N38" i="134"/>
  <c r="O38" i="134"/>
  <c r="P38" i="134"/>
  <c r="Q38" i="134"/>
  <c r="R38" i="134"/>
  <c r="S38" i="134"/>
  <c r="T38" i="134"/>
  <c r="U38" i="134"/>
  <c r="B39" i="134"/>
  <c r="C39" i="134"/>
  <c r="D39" i="134"/>
  <c r="E39" i="134"/>
  <c r="F39" i="134"/>
  <c r="G39" i="134"/>
  <c r="H39" i="134"/>
  <c r="I39" i="134"/>
  <c r="J39" i="134"/>
  <c r="K39" i="134"/>
  <c r="L39" i="134"/>
  <c r="M39" i="134"/>
  <c r="N39" i="134"/>
  <c r="O39" i="134"/>
  <c r="P39" i="134"/>
  <c r="Q39" i="134"/>
  <c r="R39" i="134"/>
  <c r="S39" i="134"/>
  <c r="T39" i="134"/>
  <c r="U39" i="134"/>
  <c r="B40" i="134"/>
  <c r="C40" i="134"/>
  <c r="D40" i="134"/>
  <c r="E40" i="134"/>
  <c r="F40" i="134"/>
  <c r="G40" i="134"/>
  <c r="H40" i="134"/>
  <c r="I40" i="134"/>
  <c r="J40" i="134"/>
  <c r="K40" i="134"/>
  <c r="L40" i="134"/>
  <c r="M40" i="134"/>
  <c r="N40" i="134"/>
  <c r="O40" i="134"/>
  <c r="P40" i="134"/>
  <c r="Q40" i="134"/>
  <c r="R40" i="134"/>
  <c r="S40" i="134"/>
  <c r="T40" i="134"/>
  <c r="U40" i="134"/>
  <c r="B41" i="134"/>
  <c r="C41" i="134"/>
  <c r="D41" i="134"/>
  <c r="E41" i="134"/>
  <c r="F41" i="134"/>
  <c r="G41" i="134"/>
  <c r="H41" i="134"/>
  <c r="I41" i="134"/>
  <c r="J41" i="134"/>
  <c r="K41" i="134"/>
  <c r="L41" i="134"/>
  <c r="M41" i="134"/>
  <c r="N41" i="134"/>
  <c r="O41" i="134"/>
  <c r="P41" i="134"/>
  <c r="Q41" i="134"/>
  <c r="R41" i="134"/>
  <c r="S41" i="134"/>
  <c r="T41" i="134"/>
  <c r="U41" i="134"/>
  <c r="B42" i="134"/>
  <c r="C42" i="134"/>
  <c r="D42" i="134"/>
  <c r="E42" i="134"/>
  <c r="F42" i="134"/>
  <c r="G42" i="134"/>
  <c r="H42" i="134"/>
  <c r="I42" i="134"/>
  <c r="J42" i="134"/>
  <c r="K42" i="134"/>
  <c r="L42" i="134"/>
  <c r="M42" i="134"/>
  <c r="N42" i="134"/>
  <c r="O42" i="134"/>
  <c r="P42" i="134"/>
  <c r="Q42" i="134"/>
  <c r="R42" i="134"/>
  <c r="S42" i="134"/>
  <c r="T42" i="134"/>
  <c r="U42" i="134"/>
  <c r="H9" i="19"/>
  <c r="I9" i="19"/>
  <c r="J9" i="19"/>
  <c r="K9" i="19"/>
  <c r="L9" i="19"/>
  <c r="M9" i="19"/>
  <c r="C10" i="19"/>
  <c r="D10" i="19"/>
  <c r="E10" i="19"/>
  <c r="C20" i="19"/>
  <c r="D20" i="19"/>
  <c r="E20" i="19"/>
  <c r="C30" i="19"/>
  <c r="D30" i="19"/>
  <c r="E30" i="19"/>
  <c r="C40" i="19"/>
  <c r="D40" i="19"/>
  <c r="E40" i="19"/>
  <c r="C50" i="19"/>
  <c r="D50" i="19"/>
  <c r="E50" i="19"/>
  <c r="C60" i="19"/>
  <c r="D60" i="19"/>
  <c r="E60" i="19"/>
  <c r="C70" i="19"/>
  <c r="D70" i="19"/>
  <c r="E70" i="19"/>
  <c r="C80" i="19"/>
  <c r="D80" i="19"/>
  <c r="E80" i="19"/>
  <c r="L83" i="19"/>
  <c r="L82" i="19"/>
  <c r="M83" i="19"/>
  <c r="M82" i="19"/>
  <c r="N83" i="19"/>
  <c r="N82" i="19"/>
  <c r="K83" i="19"/>
  <c r="C91" i="19"/>
  <c r="D91" i="19"/>
  <c r="E91" i="19"/>
  <c r="A24" i="114" l="1"/>
  <c r="B24" i="114"/>
  <c r="F24" i="114"/>
  <c r="G24" i="114"/>
  <c r="A25" i="114"/>
  <c r="B25" i="114"/>
  <c r="F25" i="114"/>
  <c r="G25" i="114"/>
  <c r="A26" i="114"/>
  <c r="B26" i="114"/>
  <c r="F26" i="114"/>
  <c r="G26" i="114"/>
  <c r="A29" i="114"/>
  <c r="B29" i="114"/>
  <c r="F29" i="114"/>
  <c r="G29" i="114"/>
  <c r="A30" i="114"/>
  <c r="B30" i="114"/>
  <c r="F30" i="114"/>
  <c r="G30" i="114"/>
  <c r="A31" i="114"/>
  <c r="B31" i="114"/>
  <c r="F31" i="114"/>
  <c r="G31" i="114"/>
  <c r="A34" i="114"/>
  <c r="B34" i="114"/>
  <c r="F34" i="114"/>
  <c r="G34" i="114"/>
  <c r="A35" i="114"/>
  <c r="B35" i="114"/>
  <c r="F35" i="114"/>
  <c r="G35" i="114"/>
  <c r="A36" i="114"/>
  <c r="B36" i="114"/>
  <c r="F36" i="114"/>
  <c r="G36" i="114"/>
  <c r="B7" i="111"/>
  <c r="A3" i="114" s="1"/>
  <c r="F7" i="111"/>
  <c r="B39" i="111"/>
  <c r="G39" i="111"/>
  <c r="B40" i="111"/>
  <c r="G40" i="111"/>
  <c r="B41" i="111"/>
  <c r="G41" i="111"/>
  <c r="B45" i="111"/>
  <c r="G45" i="111"/>
  <c r="B46" i="111"/>
  <c r="G46" i="111"/>
  <c r="B47" i="111"/>
  <c r="G47" i="111"/>
  <c r="B51" i="111"/>
  <c r="G51" i="111"/>
  <c r="B52" i="111"/>
  <c r="G52" i="111"/>
  <c r="B53" i="111"/>
  <c r="G53" i="111"/>
  <c r="A8" i="142"/>
  <c r="D11" i="111" l="1"/>
  <c r="C12" i="114" s="1"/>
  <c r="D12" i="111"/>
  <c r="C13" i="114" s="1"/>
  <c r="M8" i="142"/>
  <c r="I7" i="111"/>
</calcChain>
</file>

<file path=xl/sharedStrings.xml><?xml version="1.0" encoding="utf-8"?>
<sst xmlns="http://schemas.openxmlformats.org/spreadsheetml/2006/main" count="4912" uniqueCount="2539">
  <si>
    <t>DJW</t>
  </si>
  <si>
    <t>IZZ</t>
  </si>
  <si>
    <t>IKO</t>
  </si>
  <si>
    <t>May</t>
  </si>
  <si>
    <t>SFY</t>
  </si>
  <si>
    <t>SGP</t>
  </si>
  <si>
    <t>CIN</t>
  </si>
  <si>
    <t>November</t>
  </si>
  <si>
    <t>December</t>
  </si>
  <si>
    <t>Month:</t>
  </si>
  <si>
    <t>Exchange Traded Funds (ETFs)</t>
  </si>
  <si>
    <t>Infrastructure Funds..</t>
  </si>
  <si>
    <t>Investment Companies &amp; Trusts</t>
  </si>
  <si>
    <t>Pooled Development Funds (PDFs).</t>
  </si>
  <si>
    <t>Trade Volume</t>
  </si>
  <si>
    <t>AIQ</t>
  </si>
  <si>
    <t>WAA</t>
  </si>
  <si>
    <t>ETF</t>
  </si>
  <si>
    <t>Listed Investment Trusts</t>
  </si>
  <si>
    <t>VAS</t>
  </si>
  <si>
    <t>VTS</t>
  </si>
  <si>
    <t>VEU</t>
  </si>
  <si>
    <t>Infrastructure</t>
  </si>
  <si>
    <t>SYI</t>
  </si>
  <si>
    <t>AIB</t>
  </si>
  <si>
    <t>ASX Code</t>
  </si>
  <si>
    <t>KAT</t>
  </si>
  <si>
    <t>GPT</t>
  </si>
  <si>
    <t>IXI</t>
  </si>
  <si>
    <t>IXJ</t>
  </si>
  <si>
    <t>VAP</t>
  </si>
  <si>
    <t>CHC</t>
  </si>
  <si>
    <t>OZF</t>
  </si>
  <si>
    <t>OZR</t>
  </si>
  <si>
    <t>SSO</t>
  </si>
  <si>
    <t>VLC</t>
  </si>
  <si>
    <t>Perth Mint Gold</t>
  </si>
  <si>
    <t>POU</t>
  </si>
  <si>
    <t>EEU</t>
  </si>
  <si>
    <t>DUI</t>
  </si>
  <si>
    <t>Listed Investment Companies</t>
  </si>
  <si>
    <t>IAA</t>
  </si>
  <si>
    <t>Absolute Return Funds</t>
  </si>
  <si>
    <t>Market Capitalisation</t>
  </si>
  <si>
    <t>GOZ</t>
  </si>
  <si>
    <t>IEM</t>
  </si>
  <si>
    <t>IEU</t>
  </si>
  <si>
    <t>IJH</t>
  </si>
  <si>
    <t>IJP</t>
  </si>
  <si>
    <t>IJR</t>
  </si>
  <si>
    <t>IOO</t>
  </si>
  <si>
    <t>IVE</t>
  </si>
  <si>
    <t>IVV</t>
  </si>
  <si>
    <t>Trade_Count</t>
  </si>
  <si>
    <t>Trade_Value</t>
  </si>
  <si>
    <t>Trade_Volume</t>
  </si>
  <si>
    <t>Absolute_Return_Funds</t>
  </si>
  <si>
    <t>Exchange_Traded_Funds_(ETFs)</t>
  </si>
  <si>
    <t>Investment_Companies_&amp;_Trusts</t>
  </si>
  <si>
    <t>Property_Trusts</t>
  </si>
  <si>
    <t>Infrastructure_Funds</t>
  </si>
  <si>
    <t>Pooled_Development_Funds_(PDFs)</t>
  </si>
  <si>
    <t>from EDW 2 July 2007</t>
  </si>
  <si>
    <t>PMC</t>
  </si>
  <si>
    <t>CMW</t>
  </si>
  <si>
    <t>AFI</t>
  </si>
  <si>
    <t>RDV</t>
  </si>
  <si>
    <t>Segment</t>
  </si>
  <si>
    <t>TRADE COUNT, VALUE AND VOLUME DATA</t>
  </si>
  <si>
    <t>CDM</t>
  </si>
  <si>
    <t>MFF</t>
  </si>
  <si>
    <t>USD</t>
  </si>
  <si>
    <t>Index</t>
  </si>
  <si>
    <t>GFL</t>
  </si>
  <si>
    <t>TOTAL</t>
  </si>
  <si>
    <t>Type</t>
  </si>
  <si>
    <t>Trade Count</t>
  </si>
  <si>
    <t>Trade Value</t>
  </si>
  <si>
    <t>DXS</t>
  </si>
  <si>
    <t xml:space="preserve">SPDR MSCI Australia Select High Dividend Yield Fund </t>
  </si>
  <si>
    <t>Commodity</t>
  </si>
  <si>
    <t>Period ending:</t>
  </si>
  <si>
    <t>TCL</t>
  </si>
  <si>
    <t>TGP</t>
  </si>
  <si>
    <t>Property Trusts</t>
  </si>
  <si>
    <t>QAU</t>
  </si>
  <si>
    <t>VHY</t>
  </si>
  <si>
    <t>VSO</t>
  </si>
  <si>
    <t>APA</t>
  </si>
  <si>
    <t>APZ</t>
  </si>
  <si>
    <t>Check EDW 2 Jul 07 - very different</t>
  </si>
  <si>
    <t xml:space="preserve">SPDR S&amp;P/ASX 50 </t>
  </si>
  <si>
    <t xml:space="preserve">SPDR S&amp;P/ASX 200 </t>
  </si>
  <si>
    <t>PMGOLD</t>
  </si>
  <si>
    <t>MGR</t>
  </si>
  <si>
    <t>MIR</t>
  </si>
  <si>
    <t>CDP</t>
  </si>
  <si>
    <t>ETPMPD</t>
  </si>
  <si>
    <t>ETPMAG</t>
  </si>
  <si>
    <t>ETPMPT</t>
  </si>
  <si>
    <t>ETPMPM</t>
  </si>
  <si>
    <t>SLF</t>
  </si>
  <si>
    <t>IBC</t>
  </si>
  <si>
    <t>BEL</t>
  </si>
  <si>
    <t>OEQ</t>
  </si>
  <si>
    <t>BWP</t>
  </si>
  <si>
    <t>CAM</t>
  </si>
  <si>
    <t>WAM</t>
  </si>
  <si>
    <t>STW</t>
  </si>
  <si>
    <t>CQR</t>
  </si>
  <si>
    <t>WHF</t>
  </si>
  <si>
    <t>GOLD</t>
  </si>
  <si>
    <t>IHD</t>
  </si>
  <si>
    <t>ILC</t>
  </si>
  <si>
    <t>IOZ</t>
  </si>
  <si>
    <t>ISO</t>
  </si>
  <si>
    <t>QFN</t>
  </si>
  <si>
    <t>QRE</t>
  </si>
  <si>
    <t>WAX</t>
  </si>
  <si>
    <t>SPDR S&amp;P/ASX 200 Listed Property Fund</t>
  </si>
  <si>
    <t>Vanguard Australian Shares High Yield ETF</t>
  </si>
  <si>
    <t>Date</t>
  </si>
  <si>
    <t>GMG</t>
  </si>
  <si>
    <t>AUI</t>
  </si>
  <si>
    <t>ARG</t>
  </si>
  <si>
    <t>AMH</t>
  </si>
  <si>
    <t>BKI</t>
  </si>
  <si>
    <t>BWF</t>
  </si>
  <si>
    <t>OOO</t>
  </si>
  <si>
    <t>AAA</t>
  </si>
  <si>
    <t>RCB</t>
  </si>
  <si>
    <t>RGB</t>
  </si>
  <si>
    <t>IAF</t>
  </si>
  <si>
    <t>ILB</t>
  </si>
  <si>
    <t>IGB</t>
  </si>
  <si>
    <t>Betashares Australian High Interest Cash ETF</t>
  </si>
  <si>
    <t>RSM</t>
  </si>
  <si>
    <t>VGB</t>
  </si>
  <si>
    <t>INA</t>
  </si>
  <si>
    <t>ISSUER &amp; PRODUCT SUMMARY</t>
  </si>
  <si>
    <t xml:space="preserve">Commodity </t>
  </si>
  <si>
    <t>Currency</t>
  </si>
  <si>
    <t>SP</t>
  </si>
  <si>
    <t>BEAR</t>
  </si>
  <si>
    <t>MF</t>
  </si>
  <si>
    <t>URF</t>
  </si>
  <si>
    <t>BOND</t>
  </si>
  <si>
    <t>GOVT</t>
  </si>
  <si>
    <t>SPDR S&amp;P/ASX Australian Bond Fund</t>
  </si>
  <si>
    <t>SPDR S&amp;P/ASX Australian Government Bond Fund</t>
  </si>
  <si>
    <t>ETPs</t>
  </si>
  <si>
    <t>FSI</t>
  </si>
  <si>
    <t>VAF</t>
  </si>
  <si>
    <t>Units</t>
  </si>
  <si>
    <t>Stapled</t>
  </si>
  <si>
    <t>Last</t>
  </si>
  <si>
    <t>XJOAI</t>
  </si>
  <si>
    <t>n/a</t>
  </si>
  <si>
    <t>No</t>
  </si>
  <si>
    <t>Yes</t>
  </si>
  <si>
    <t>YMAX</t>
  </si>
  <si>
    <t>NCC</t>
  </si>
  <si>
    <t>XSOAI</t>
  </si>
  <si>
    <t>LSX</t>
  </si>
  <si>
    <t>WXOZ</t>
  </si>
  <si>
    <t>SPBDASXT</t>
  </si>
  <si>
    <t>SPBDAGVT</t>
  </si>
  <si>
    <t>WXHG</t>
  </si>
  <si>
    <t>QOZ</t>
  </si>
  <si>
    <t>MVA</t>
  </si>
  <si>
    <t>MVB</t>
  </si>
  <si>
    <t>MVE</t>
  </si>
  <si>
    <t>MVR</t>
  </si>
  <si>
    <t>XPJAI</t>
  </si>
  <si>
    <t>XIFAI</t>
  </si>
  <si>
    <t>WDIV</t>
  </si>
  <si>
    <t>WEMG</t>
  </si>
  <si>
    <t>SPDR S&amp;P Global Dividend Fund</t>
  </si>
  <si>
    <t>VGE</t>
  </si>
  <si>
    <t>DJRE</t>
  </si>
  <si>
    <t>APW</t>
  </si>
  <si>
    <t>SNC</t>
  </si>
  <si>
    <t>GDI</t>
  </si>
  <si>
    <t>HPI</t>
  </si>
  <si>
    <t>NSR</t>
  </si>
  <si>
    <t>PGF</t>
  </si>
  <si>
    <t>TOP</t>
  </si>
  <si>
    <t>MVW</t>
  </si>
  <si>
    <t>RFF</t>
  </si>
  <si>
    <t>ACY01</t>
  </si>
  <si>
    <t>ACY02</t>
  </si>
  <si>
    <t>APF01</t>
  </si>
  <si>
    <t>EAP01</t>
  </si>
  <si>
    <t>EAP03</t>
  </si>
  <si>
    <t>IBB01</t>
  </si>
  <si>
    <t>IBB04</t>
  </si>
  <si>
    <t>IBB09</t>
  </si>
  <si>
    <t>IBB10</t>
  </si>
  <si>
    <t>IBB11</t>
  </si>
  <si>
    <t>IBB12</t>
  </si>
  <si>
    <t>IBB13</t>
  </si>
  <si>
    <t>IWM05</t>
  </si>
  <si>
    <t>NWG01</t>
  </si>
  <si>
    <t>PMF01</t>
  </si>
  <si>
    <t>PMF02</t>
  </si>
  <si>
    <t>PMF03</t>
  </si>
  <si>
    <t>PMF04</t>
  </si>
  <si>
    <t>PMF05</t>
  </si>
  <si>
    <t>PMF06</t>
  </si>
  <si>
    <t>SHF01</t>
  </si>
  <si>
    <t>SHF02</t>
  </si>
  <si>
    <t>SHF03</t>
  </si>
  <si>
    <t>SHF04</t>
  </si>
  <si>
    <t>SHF05</t>
  </si>
  <si>
    <t>SHF06</t>
  </si>
  <si>
    <t>Armytage Australian Equity Income Fund</t>
  </si>
  <si>
    <t>Armytage Strategic Opportunities Fund (Wholesale)</t>
  </si>
  <si>
    <t>Equity - Australia</t>
  </si>
  <si>
    <t>Equity - Australia Small/Mid Cap</t>
  </si>
  <si>
    <t>Equity - Global</t>
  </si>
  <si>
    <t>Mixed Asset</t>
  </si>
  <si>
    <t>Property - Australia</t>
  </si>
  <si>
    <t>Property - Global</t>
  </si>
  <si>
    <t>APF02</t>
  </si>
  <si>
    <t>mFund</t>
  </si>
  <si>
    <t>ACQ</t>
  </si>
  <si>
    <t>GEAR</t>
  </si>
  <si>
    <t>GVF</t>
  </si>
  <si>
    <t>SCG</t>
  </si>
  <si>
    <t>QVE</t>
  </si>
  <si>
    <t>AFZ01</t>
  </si>
  <si>
    <t>AFZ03</t>
  </si>
  <si>
    <t>AFZ04</t>
  </si>
  <si>
    <t>AQY01</t>
  </si>
  <si>
    <t>AQY02</t>
  </si>
  <si>
    <t>FGX</t>
  </si>
  <si>
    <t>UMAX</t>
  </si>
  <si>
    <t>iShares Treasury ETF</t>
  </si>
  <si>
    <t>INS01</t>
  </si>
  <si>
    <t>PLM01</t>
  </si>
  <si>
    <t>SMF01</t>
  </si>
  <si>
    <t>LMA01</t>
  </si>
  <si>
    <t>LMA02</t>
  </si>
  <si>
    <t>LMA04</t>
  </si>
  <si>
    <t>LMA05</t>
  </si>
  <si>
    <t>LMA06</t>
  </si>
  <si>
    <t>SPY</t>
  </si>
  <si>
    <t>SPDR S&amp;P 500 ETF Trust</t>
  </si>
  <si>
    <t>SMF02</t>
  </si>
  <si>
    <t>Smarter Money Higher Income</t>
  </si>
  <si>
    <t>BTI</t>
  </si>
  <si>
    <t>VGS</t>
  </si>
  <si>
    <t>VGAD</t>
  </si>
  <si>
    <t>NAC</t>
  </si>
  <si>
    <t>HVST</t>
  </si>
  <si>
    <t>QUAL</t>
  </si>
  <si>
    <t>PIC</t>
  </si>
  <si>
    <t>QUS</t>
  </si>
  <si>
    <t>IHOO</t>
  </si>
  <si>
    <t>IHVV</t>
  </si>
  <si>
    <t>ACA05</t>
  </si>
  <si>
    <t>ACC01</t>
  </si>
  <si>
    <t>AFZ18</t>
  </si>
  <si>
    <t>Equity - Infrastructure</t>
  </si>
  <si>
    <t>AMP Capital Multi-Asset</t>
  </si>
  <si>
    <t>IPAC AMP Capital Income Generator</t>
  </si>
  <si>
    <t>ARF</t>
  </si>
  <si>
    <t>SCH11</t>
  </si>
  <si>
    <t>SCH22</t>
  </si>
  <si>
    <t>SCH21</t>
  </si>
  <si>
    <t>SCH31</t>
  </si>
  <si>
    <t>SCH41</t>
  </si>
  <si>
    <t>SCH51</t>
  </si>
  <si>
    <t>SCH42</t>
  </si>
  <si>
    <t>Schroder Real Return CPI Plus 5% Wholesale</t>
  </si>
  <si>
    <t>Schroder Wholesale Australian Equity</t>
  </si>
  <si>
    <t>Schroder Equity Opportunities Wholesale</t>
  </si>
  <si>
    <t>Schroder Global Core Wholesale</t>
  </si>
  <si>
    <t>Schroder Global Emerging Markets Wholesale</t>
  </si>
  <si>
    <t>Schroder Asia Pacific Wholesale</t>
  </si>
  <si>
    <t>Schroder Fixed Income Wholesale</t>
  </si>
  <si>
    <t>LMA07</t>
  </si>
  <si>
    <t>TOT</t>
  </si>
  <si>
    <t>BBOZ</t>
  </si>
  <si>
    <t>RARI</t>
  </si>
  <si>
    <t>KAP01</t>
  </si>
  <si>
    <t>Kapstream Absolute Return Income Fund</t>
  </si>
  <si>
    <t>Top 3 Inflows by Asset Class</t>
  </si>
  <si>
    <t>Fixed Income - Australia</t>
  </si>
  <si>
    <t>Fixed Income - Global</t>
  </si>
  <si>
    <t>Property</t>
  </si>
  <si>
    <t>Fund Managers</t>
  </si>
  <si>
    <t>mFund Products</t>
  </si>
  <si>
    <t xml:space="preserve">Transaction days: </t>
  </si>
  <si>
    <t>Monthly Statistics</t>
  </si>
  <si>
    <t>Lists the top three mFund products</t>
  </si>
  <si>
    <t>under each asset class.</t>
  </si>
  <si>
    <t>NDQ</t>
  </si>
  <si>
    <t>MVS</t>
  </si>
  <si>
    <t>PLI01</t>
  </si>
  <si>
    <t>SCH12</t>
  </si>
  <si>
    <t>Plato Australian Shares Income</t>
  </si>
  <si>
    <t>Schroder Real Return CPI Plus 3.5% Wholesale</t>
  </si>
  <si>
    <t>CETF</t>
  </si>
  <si>
    <t>MOAT</t>
  </si>
  <si>
    <t>GDX</t>
  </si>
  <si>
    <t>ZYUS</t>
  </si>
  <si>
    <t>ZYAU</t>
  </si>
  <si>
    <t>BAM03</t>
  </si>
  <si>
    <t>MLO02</t>
  </si>
  <si>
    <t>SPC01</t>
  </si>
  <si>
    <t>Spire Copper Rock Capital Global Smaller Companies</t>
  </si>
  <si>
    <t>Merlon Wholesale Aus Share Income Fund</t>
  </si>
  <si>
    <t>Bentham Wholesale High Yield</t>
  </si>
  <si>
    <t>ALI</t>
  </si>
  <si>
    <t>AET01</t>
  </si>
  <si>
    <t>AET02</t>
  </si>
  <si>
    <t>AET03</t>
  </si>
  <si>
    <t>AET04</t>
  </si>
  <si>
    <t>AET05</t>
  </si>
  <si>
    <t>AET06</t>
  </si>
  <si>
    <t>AET07</t>
  </si>
  <si>
    <t>Australian Ethical International Shares Wholesale</t>
  </si>
  <si>
    <t>Australian Ethical Australian Shares Wholesale</t>
  </si>
  <si>
    <t>Australian Ethical Diversified Shares Wholesale</t>
  </si>
  <si>
    <t>Australian Ethical Cash Wholesale</t>
  </si>
  <si>
    <t>Australian Ethical Emerging Companies Wholesale</t>
  </si>
  <si>
    <t>a</t>
  </si>
  <si>
    <t>GC1</t>
  </si>
  <si>
    <t>GGUS</t>
  </si>
  <si>
    <t>BBUS</t>
  </si>
  <si>
    <t>MHG</t>
  </si>
  <si>
    <t>Magellan Global Equities Fund Currency Hedged (Managed Fund)</t>
  </si>
  <si>
    <t>FGG</t>
  </si>
  <si>
    <t>PAI</t>
  </si>
  <si>
    <t>ZER</t>
  </si>
  <si>
    <t>8IH</t>
  </si>
  <si>
    <t>QMIX</t>
  </si>
  <si>
    <t>SPDR MSCI World Quality Mix Fund</t>
  </si>
  <si>
    <t>IAL11</t>
  </si>
  <si>
    <t>IAL12</t>
  </si>
  <si>
    <t>IAL05</t>
  </si>
  <si>
    <t>IAL08</t>
  </si>
  <si>
    <t>IAL02</t>
  </si>
  <si>
    <t xml:space="preserve">Invesco Wholesale Australian Share Fund </t>
  </si>
  <si>
    <t>Invesco Wholesale Australian Smaller Companies Fund – Class A</t>
  </si>
  <si>
    <t xml:space="preserve">Invesco Wholesale Senior Secured Income Fund </t>
  </si>
  <si>
    <t xml:space="preserve">Invesco Wholesale Global Matrix Fund - hedged - Class A </t>
  </si>
  <si>
    <t xml:space="preserve">Invesco Wholesale Global Matrix Fund - unhedged </t>
  </si>
  <si>
    <t>Equity - Australia Sectors</t>
  </si>
  <si>
    <t>Equity - Australia Strategy</t>
  </si>
  <si>
    <t>Equity - Global Sectors</t>
  </si>
  <si>
    <t>Equity - Global Strategy</t>
  </si>
  <si>
    <t>Equity - Emerging Markets</t>
  </si>
  <si>
    <t>Mixed</t>
  </si>
  <si>
    <t>BAE01</t>
  </si>
  <si>
    <t>BAE02</t>
  </si>
  <si>
    <t>BAE03</t>
  </si>
  <si>
    <t>FEC01</t>
  </si>
  <si>
    <t>UAM01</t>
  </si>
  <si>
    <t>UAM02</t>
  </si>
  <si>
    <t>UAM04</t>
  </si>
  <si>
    <t>UAM05</t>
  </si>
  <si>
    <t>UAM06</t>
  </si>
  <si>
    <t>UAM07</t>
  </si>
  <si>
    <t>UAM08</t>
  </si>
  <si>
    <t>UAM09</t>
  </si>
  <si>
    <t>UAM10</t>
  </si>
  <si>
    <t>UAM11</t>
  </si>
  <si>
    <t>UBS Australian Small Companies Fund</t>
  </si>
  <si>
    <t>UBS Microcap Fund</t>
  </si>
  <si>
    <t>UBS Australian Bond Fund</t>
  </si>
  <si>
    <t>UBS Diversified Fixed Income Fund</t>
  </si>
  <si>
    <t>UBS Tactical Beta Fund - Balanced</t>
  </si>
  <si>
    <t>UBS Tactical Beta Fund - Growth</t>
  </si>
  <si>
    <t>UBS Tactical Beta Fund - Conservative</t>
  </si>
  <si>
    <t>UBS Clarion Global Property Securities Fund</t>
  </si>
  <si>
    <t>UBS Property Securities Fund</t>
  </si>
  <si>
    <t>Bennelong Australian Equities</t>
  </si>
  <si>
    <t>Bennelong Concentrated Australian Equity</t>
  </si>
  <si>
    <t>Bennelong ex-20 Australian Equities</t>
  </si>
  <si>
    <t>AGP01</t>
  </si>
  <si>
    <t>Antipodes Global Long Only</t>
  </si>
  <si>
    <t>BAM04</t>
  </si>
  <si>
    <t>BAM05</t>
  </si>
  <si>
    <t>Australian Ethical Fixed Interest Fund Wholesale</t>
  </si>
  <si>
    <t>AUST</t>
  </si>
  <si>
    <t>VCX</t>
  </si>
  <si>
    <t>Acorn Capital Investment Fund Limited</t>
  </si>
  <si>
    <t>Australian Foundation Investment Company Limited</t>
  </si>
  <si>
    <t>Aurora Global Income Trust</t>
  </si>
  <si>
    <t>Alternative Investment Trust</t>
  </si>
  <si>
    <t>Argo Global Listed Infrastructure Limited</t>
  </si>
  <si>
    <t>AMCIL Limited</t>
  </si>
  <si>
    <t>APA Group</t>
  </si>
  <si>
    <t>Aims Property Securities Fund</t>
  </si>
  <si>
    <t>Aspen Group</t>
  </si>
  <si>
    <t>Arena REIT.</t>
  </si>
  <si>
    <t>Argo Investments Limited</t>
  </si>
  <si>
    <t>Australian United Investment Company Limited</t>
  </si>
  <si>
    <t>Bentley Capital Limited</t>
  </si>
  <si>
    <t>BKI Investment Company Limited</t>
  </si>
  <si>
    <t>Bailador Technology Investments Limited</t>
  </si>
  <si>
    <t>BWP Trust</t>
  </si>
  <si>
    <t>Clime Capital Limited</t>
  </si>
  <si>
    <t>Cadence Capital Limited</t>
  </si>
  <si>
    <t>Carindale Property Trust</t>
  </si>
  <si>
    <t>Charter Hall Group</t>
  </si>
  <si>
    <t>Carlton Investments Limited</t>
  </si>
  <si>
    <t>Cromwell Property Group</t>
  </si>
  <si>
    <t>Charter Hall Retail REIT</t>
  </si>
  <si>
    <t>Djerriwarrh Investments Limited</t>
  </si>
  <si>
    <t>Diversified United Investment Limited</t>
  </si>
  <si>
    <t>Vicinity Centres</t>
  </si>
  <si>
    <t>Flagship Investments Limited</t>
  </si>
  <si>
    <t>Glennon Small Companies Limited</t>
  </si>
  <si>
    <t>GDI Property Group</t>
  </si>
  <si>
    <t>Global Masters Fund Limited</t>
  </si>
  <si>
    <t>Goodman Group</t>
  </si>
  <si>
    <t>Growthpoint Properties Australia</t>
  </si>
  <si>
    <t>GPT Group</t>
  </si>
  <si>
    <t>Global Value Fund Limited</t>
  </si>
  <si>
    <t>Hotel Property Investments</t>
  </si>
  <si>
    <t>iShares Asia 50 ETF</t>
  </si>
  <si>
    <t>Ironbark Capital Limited</t>
  </si>
  <si>
    <t>iShares MSCI Emerging Markets ETF</t>
  </si>
  <si>
    <t>iShares Global 100 AUD Hedged ETF</t>
  </si>
  <si>
    <t>iShares S&amp;P 500 AUD Hedged ETF</t>
  </si>
  <si>
    <t>iShares MSCI Japan ETF</t>
  </si>
  <si>
    <t>iShares Government Inflation ETF</t>
  </si>
  <si>
    <t>iShares S&amp;P/ASX 20 ETF</t>
  </si>
  <si>
    <t>Ingenia Communities Group</t>
  </si>
  <si>
    <t>iShares Global 100 ETF</t>
  </si>
  <si>
    <t>iShares S&amp;P/ASX Small Ordinaries ETF</t>
  </si>
  <si>
    <t>iShares MSCI EAFE ETF</t>
  </si>
  <si>
    <t>iShares Global Consumer Staples ETF</t>
  </si>
  <si>
    <t>iShares Global Healthcare ETF</t>
  </si>
  <si>
    <t>iShares China Large-Cap ETF</t>
  </si>
  <si>
    <t>Katana Capital Limited</t>
  </si>
  <si>
    <t>Lion Selection Group Limited</t>
  </si>
  <si>
    <t>Mirvac Group</t>
  </si>
  <si>
    <t>Mirrabooka Investments Limited</t>
  </si>
  <si>
    <t>National Storage REIT</t>
  </si>
  <si>
    <t>Orion Equities Limited</t>
  </si>
  <si>
    <t>Platinum Asia Investments Limited</t>
  </si>
  <si>
    <t>Perpetual Equity Investment Company Limited</t>
  </si>
  <si>
    <t>Platinum Capital Limited</t>
  </si>
  <si>
    <t>Rural Funds Group</t>
  </si>
  <si>
    <t>Scentre Group</t>
  </si>
  <si>
    <t>Stockland</t>
  </si>
  <si>
    <t>Sandon Capital Investments Limited</t>
  </si>
  <si>
    <t>SPDR S&amp;P/ASX Small Ordinaries Fund</t>
  </si>
  <si>
    <t>Transurban Group</t>
  </si>
  <si>
    <t>360 Capital Group</t>
  </si>
  <si>
    <t>Thorney Opportunities Ltd</t>
  </si>
  <si>
    <t>US Masters Residential Property Fund</t>
  </si>
  <si>
    <t>Vanguard Australian Fixed Interest Index ETF</t>
  </si>
  <si>
    <t>Vanguard Australian Property Securities Index ETF</t>
  </si>
  <si>
    <t>Vanguard Australian Shares Index ETF</t>
  </si>
  <si>
    <t>Vanguard Australian Government Bond Index ETF</t>
  </si>
  <si>
    <t>Vanguard MSCI Index International Shares ETF</t>
  </si>
  <si>
    <t>Vanguard MSCI Australian Large Companies Index ETF</t>
  </si>
  <si>
    <t>Vanguard MSCI Australian Small Companies Index ETF</t>
  </si>
  <si>
    <t>WAM Active Limited</t>
  </si>
  <si>
    <t>WAM Capital Limited</t>
  </si>
  <si>
    <t>WAM Research Limited</t>
  </si>
  <si>
    <t>Whitefield Limited</t>
  </si>
  <si>
    <t>Zeta Resources Limited</t>
  </si>
  <si>
    <t>8I Holdings Ltd</t>
  </si>
  <si>
    <t>Platinum Global Fund</t>
  </si>
  <si>
    <t>S&amp;P/ASX Aust Fixed Int Idx Total Return</t>
  </si>
  <si>
    <t>S&amp;P/ASX Govt Bond Idx Total Return</t>
  </si>
  <si>
    <t>S&amp;P/ASX 200 Accumulation</t>
  </si>
  <si>
    <t>S&amp;P/ASX 200 A-REIT Accumulation</t>
  </si>
  <si>
    <t>S&amp;P/ASX Infrastructure Index Accumulation</t>
  </si>
  <si>
    <t>Bentham Syndicated Loan Fund</t>
  </si>
  <si>
    <t>Bentham Global Income Fund</t>
  </si>
  <si>
    <t>RYD</t>
  </si>
  <si>
    <t>WRLD</t>
  </si>
  <si>
    <t>IHCB</t>
  </si>
  <si>
    <t>IHHY</t>
  </si>
  <si>
    <t>IHEB</t>
  </si>
  <si>
    <t>KSM</t>
  </si>
  <si>
    <t>VAE</t>
  </si>
  <si>
    <t>VEQ</t>
  </si>
  <si>
    <t>VIF</t>
  </si>
  <si>
    <t>VCF</t>
  </si>
  <si>
    <t>iShares Global High Yield Bond (AUD Hedged) ETF</t>
  </si>
  <si>
    <t>iShares J.P.Morgan USD Emerging Markets Bond (AUD Hedged) ETF</t>
  </si>
  <si>
    <t>K2 Australian Small Cap Fund (Hedge Fund)</t>
  </si>
  <si>
    <t>Vanguard FTSE Asia Ex-Japan Shares Index ETF</t>
  </si>
  <si>
    <t>Vanguard MSCI Index International Shares (Hedged) ETF</t>
  </si>
  <si>
    <t>Vanguard FTSE Emerging Markets Shares ETF</t>
  </si>
  <si>
    <t>Vanguard FTSE Europe Shares ETF</t>
  </si>
  <si>
    <t>Vanguard International Credit Securities Index (Hedged) ETF</t>
  </si>
  <si>
    <t>Vanguard International Fixed Interest Index (Hedged) ETF</t>
  </si>
  <si>
    <t>AGA01</t>
  </si>
  <si>
    <t>ANT01</t>
  </si>
  <si>
    <t>FEP01</t>
  </si>
  <si>
    <t>IWM06</t>
  </si>
  <si>
    <t>Altrinsic Global Equities Trust</t>
  </si>
  <si>
    <t>Antares Income</t>
  </si>
  <si>
    <t>Fairview Equity Partners Emerging Companies</t>
  </si>
  <si>
    <t>Ryder Capital Limited</t>
  </si>
  <si>
    <t>AXW01</t>
  </si>
  <si>
    <t>AXW04</t>
  </si>
  <si>
    <t>Ausbil Australian Active Equity</t>
  </si>
  <si>
    <t>Ausbil Australian Geared Equity</t>
  </si>
  <si>
    <t>CFM02</t>
  </si>
  <si>
    <t>FIL10</t>
  </si>
  <si>
    <t>FIL08</t>
  </si>
  <si>
    <t>FIL21</t>
  </si>
  <si>
    <t>FIL26</t>
  </si>
  <si>
    <t>FIL11</t>
  </si>
  <si>
    <t>FIL15</t>
  </si>
  <si>
    <t>FIL07</t>
  </si>
  <si>
    <t>FIL14</t>
  </si>
  <si>
    <t>FIL31</t>
  </si>
  <si>
    <t>BAE04</t>
  </si>
  <si>
    <t>Fidelity Global Equities</t>
  </si>
  <si>
    <t>Fidelity Australian Equities</t>
  </si>
  <si>
    <t>Fidelity Australian Opportunities</t>
  </si>
  <si>
    <t>Fidelity Future Leaders</t>
  </si>
  <si>
    <t>Fidelity Asia</t>
  </si>
  <si>
    <t>Fidelity China</t>
  </si>
  <si>
    <t>Fidelity Hedged Global Equities</t>
  </si>
  <si>
    <t>Fidelity Global Emerging Markets</t>
  </si>
  <si>
    <t>Cromwell Phoenix Opportunities</t>
  </si>
  <si>
    <t>Bennelong Twenty20 Australian Equities</t>
  </si>
  <si>
    <t>Fidelity India Fund</t>
  </si>
  <si>
    <t>JPM01</t>
  </si>
  <si>
    <t>JPM02</t>
  </si>
  <si>
    <t>JPM06</t>
  </si>
  <si>
    <t>QGI01</t>
  </si>
  <si>
    <t xml:space="preserve">JPMorgan Global Strategic Bond Fund </t>
  </si>
  <si>
    <t>Quay Global Real Estate Fund</t>
  </si>
  <si>
    <t>Spectrum Strategic Income</t>
  </si>
  <si>
    <t>Flinders Emerging Companies B</t>
  </si>
  <si>
    <t>ORB01</t>
  </si>
  <si>
    <t>Orbis Global Equity Australia Registered Retail</t>
  </si>
  <si>
    <t>PMF07</t>
  </si>
  <si>
    <t>PMF08</t>
  </si>
  <si>
    <t>IWLD</t>
  </si>
  <si>
    <t>IHWL</t>
  </si>
  <si>
    <t>iShares Core S&amp;P/ASX 200 ETF</t>
  </si>
  <si>
    <t>iShares Core Composite Bond ETF</t>
  </si>
  <si>
    <t>iShares Core Global Corporate Bond (AUD Hedged) ETF</t>
  </si>
  <si>
    <t>iShares S&amp;P Small-Cap ETF</t>
  </si>
  <si>
    <t>iShares S&amp;P 500 ETF</t>
  </si>
  <si>
    <t>iShares S&amp;P Midcap ETF</t>
  </si>
  <si>
    <t>Vanguard All-World ex US Shares Index ETF</t>
  </si>
  <si>
    <t>Vanguard US Total Market Shares Index ETF</t>
  </si>
  <si>
    <t>WLE</t>
  </si>
  <si>
    <t>VACF</t>
  </si>
  <si>
    <t>IFRA</t>
  </si>
  <si>
    <t>HEUR</t>
  </si>
  <si>
    <t>HJPN</t>
  </si>
  <si>
    <t>WAM Leaders Limited</t>
  </si>
  <si>
    <t>Vanguard Australian Corporate Fixed Interest Index ETF</t>
  </si>
  <si>
    <t>SGH 20</t>
  </si>
  <si>
    <t>SGH ICE</t>
  </si>
  <si>
    <t>AOF</t>
  </si>
  <si>
    <t>FUEL</t>
  </si>
  <si>
    <t>Blackwall Limited</t>
  </si>
  <si>
    <t>PLI03</t>
  </si>
  <si>
    <t>Plato Global Shares Income A</t>
  </si>
  <si>
    <t>S&amp;P/ASX Small Ords Accumulation</t>
  </si>
  <si>
    <t>ESTX</t>
  </si>
  <si>
    <t>MICH</t>
  </si>
  <si>
    <t>Magellan Infrastructure Fund (Currency Hedged) (Managed Fund)</t>
  </si>
  <si>
    <t>MNRS</t>
  </si>
  <si>
    <t>Australian Unity Office Fund</t>
  </si>
  <si>
    <t>Morningstar International Shares (Unhedged) Fund</t>
  </si>
  <si>
    <t>Morningstar International Shares (Hedged) Fund</t>
  </si>
  <si>
    <t>Morningstar Conservative Real Return Fund</t>
  </si>
  <si>
    <t>Morningstar Balanced Real Return Fund</t>
  </si>
  <si>
    <t>Morningstar Growth Real Return Fund</t>
  </si>
  <si>
    <t>Morningstar High Growth Real Return Fund</t>
  </si>
  <si>
    <t>BNKS</t>
  </si>
  <si>
    <t>FOOD</t>
  </si>
  <si>
    <t>GROW</t>
  </si>
  <si>
    <t>DRUG</t>
  </si>
  <si>
    <t>UAM12</t>
  </si>
  <si>
    <t>UBS Clarion Global Infrastructure Securities Fund</t>
  </si>
  <si>
    <t>HACK</t>
  </si>
  <si>
    <t>SGH Emerging Companies</t>
  </si>
  <si>
    <t>SGH LaSalle Global Listed Property Securities</t>
  </si>
  <si>
    <t>SGH LaSalle Global Property Rich</t>
  </si>
  <si>
    <t>APN AREIT Fund</t>
  </si>
  <si>
    <t>APN Asian REIT Fund</t>
  </si>
  <si>
    <t>MVOL</t>
  </si>
  <si>
    <t>AUMF</t>
  </si>
  <si>
    <t>WVOL</t>
  </si>
  <si>
    <t>WDMF</t>
  </si>
  <si>
    <t>iShares Edge MSCI Australia Minimum Volatility ETF</t>
  </si>
  <si>
    <t>iShares Edge MSCI Australia Multifactor ETF</t>
  </si>
  <si>
    <t>iShares Edge MSCI World Minimum Volatility ETF</t>
  </si>
  <si>
    <t>iShares Edge MSCI World Multifactor ETF</t>
  </si>
  <si>
    <t>ALH01</t>
  </si>
  <si>
    <t>ALH02</t>
  </si>
  <si>
    <t>ALH03</t>
  </si>
  <si>
    <t>Alphinity Wholesale Australian Share Fund</t>
  </si>
  <si>
    <t>Alphinity Wholesale Concentrated Australian Share Fund</t>
  </si>
  <si>
    <t>Alphinity Wholesale Socially Responsible Share Fund</t>
  </si>
  <si>
    <t>SPM01</t>
  </si>
  <si>
    <t>SPM02</t>
  </si>
  <si>
    <t>SPM03</t>
  </si>
  <si>
    <t>Spheria Australian Microcap Fund</t>
  </si>
  <si>
    <t>Spheria Australian Smaller Companies Fund</t>
  </si>
  <si>
    <t>GDF</t>
  </si>
  <si>
    <t>CLW</t>
  </si>
  <si>
    <t>NGE</t>
  </si>
  <si>
    <t>SPE01</t>
  </si>
  <si>
    <t>Charter Hall Long Wale REIT</t>
  </si>
  <si>
    <t>MFF Capital Investments Limited</t>
  </si>
  <si>
    <t>EX20</t>
  </si>
  <si>
    <t>FOR</t>
  </si>
  <si>
    <t>INT01</t>
  </si>
  <si>
    <t>Intermede Global Equities</t>
  </si>
  <si>
    <t>RAI01</t>
  </si>
  <si>
    <t>RAI02</t>
  </si>
  <si>
    <t>Forager Australian Shares Fund</t>
  </si>
  <si>
    <t>UBS Income Solution Fund</t>
  </si>
  <si>
    <t>ETHI</t>
  </si>
  <si>
    <t>AUDS</t>
  </si>
  <si>
    <t>YANK</t>
  </si>
  <si>
    <t>TEK</t>
  </si>
  <si>
    <t>CIP</t>
  </si>
  <si>
    <t>Thorney Technologies Ltd</t>
  </si>
  <si>
    <t>Centuria Industrial REIT</t>
  </si>
  <si>
    <t>PIMCO Global Credit Fund Wholesale Class</t>
  </si>
  <si>
    <t>PIMCO Diversified Fixed Interest Fund Wholesale Class</t>
  </si>
  <si>
    <t>PIMCO Global Bond Fund Wholesale Class</t>
  </si>
  <si>
    <t>PIMCO Australian Bond Fund Wholesale Class</t>
  </si>
  <si>
    <t>PIMCO Australian Focus Fund Wholesale Class</t>
  </si>
  <si>
    <t>SWTZ</t>
  </si>
  <si>
    <t>Morningstar Multi Asset Real Return A</t>
  </si>
  <si>
    <t>Spheria Opportunities Fund</t>
  </si>
  <si>
    <t>AXW02</t>
  </si>
  <si>
    <t>Ausbil Australian Emerging Leaders Fund</t>
  </si>
  <si>
    <t>FPC</t>
  </si>
  <si>
    <t>AFZ16</t>
  </si>
  <si>
    <t>AFZ32</t>
  </si>
  <si>
    <t>PMF09</t>
  </si>
  <si>
    <t>Fat Prophets Global Contrarian Fund Ltd</t>
  </si>
  <si>
    <t>Russell Investments Australian Select Corporate Bond ETF</t>
  </si>
  <si>
    <t>Russell Investments Australian Government Bond ETF</t>
  </si>
  <si>
    <t>Russell Investments Australian Semi-Government Bond ETF</t>
  </si>
  <si>
    <t>Allan Gray Australia Stable Fund</t>
  </si>
  <si>
    <t>TECH</t>
  </si>
  <si>
    <t>SMLL</t>
  </si>
  <si>
    <t>PIMCO ESG Global Bond Fund Wholesale Class</t>
  </si>
  <si>
    <t>PIMCO Unconstrained Bond Fund Wholesale Class</t>
  </si>
  <si>
    <t>PIMCO Capital Securities Fund Wholesale Class</t>
  </si>
  <si>
    <t>PIMCO Income Fund Wholesale Class</t>
  </si>
  <si>
    <t>BHD</t>
  </si>
  <si>
    <t>PL8</t>
  </si>
  <si>
    <t>MEC</t>
  </si>
  <si>
    <t>PLUS</t>
  </si>
  <si>
    <t>Benjamin Hornigold Limited</t>
  </si>
  <si>
    <t>Plato Income Maximiser Limited</t>
  </si>
  <si>
    <t>Morphic Ethical Equities Fund Limited</t>
  </si>
  <si>
    <t>Dexus</t>
  </si>
  <si>
    <t>AQY03</t>
  </si>
  <si>
    <t>BILL</t>
  </si>
  <si>
    <t>ISEC</t>
  </si>
  <si>
    <t>YTMDX1</t>
  </si>
  <si>
    <t>AFM01</t>
  </si>
  <si>
    <t>IAL18</t>
  </si>
  <si>
    <t>iShares Core Cash ETF</t>
  </si>
  <si>
    <t>iShares Enhanced Cash ETF</t>
  </si>
  <si>
    <t>Invesco Wholesale Global Targeted Returns Fund - Class A</t>
  </si>
  <si>
    <t>Atlas High Income Property Fund</t>
  </si>
  <si>
    <t>Allan Gray Australia Balanced Fund</t>
  </si>
  <si>
    <t>Janus Henderson Global Natural Resources Fund</t>
  </si>
  <si>
    <t>WMI</t>
  </si>
  <si>
    <t>NGE Capital Limited</t>
  </si>
  <si>
    <t>WAM Microcap Limited</t>
  </si>
  <si>
    <t>QPON</t>
  </si>
  <si>
    <t>RAI03</t>
  </si>
  <si>
    <t>RAI04</t>
  </si>
  <si>
    <t>FLOT</t>
  </si>
  <si>
    <t>SCH45</t>
  </si>
  <si>
    <t>Schroder Global Recovery Fund - Wholesale</t>
  </si>
  <si>
    <t>PAXX</t>
  </si>
  <si>
    <t>PIXX</t>
  </si>
  <si>
    <t>Platinum International Fund (Quoted Managed Hedge Fund)</t>
  </si>
  <si>
    <t>Platinum Asia Fund (Quoted Managed Hedge Fund)</t>
  </si>
  <si>
    <t>Equity - Asia</t>
  </si>
  <si>
    <t>JHI02</t>
  </si>
  <si>
    <t>AGP02</t>
  </si>
  <si>
    <t>ROBO</t>
  </si>
  <si>
    <t>JPM10</t>
  </si>
  <si>
    <t xml:space="preserve">JPMorgan Global Macro Opportunities Fund </t>
  </si>
  <si>
    <t>Janus Henderson Tactical Income Fund</t>
  </si>
  <si>
    <t>Antipodes Global Fund</t>
  </si>
  <si>
    <t>MLC03</t>
  </si>
  <si>
    <t>MLC01</t>
  </si>
  <si>
    <t>MLC02</t>
  </si>
  <si>
    <t>VG1</t>
  </si>
  <si>
    <t>Vanguard Global Aggregate Bond Index (Hedged) ETF</t>
  </si>
  <si>
    <t>VBND</t>
  </si>
  <si>
    <t>MLC WS Inflation Plus - Conservative Portfolio</t>
  </si>
  <si>
    <t>MLC WS Inflation Plus - Moderate Portfolio</t>
  </si>
  <si>
    <t>MLC WS Inflation Plus - Assertive Portfolio</t>
  </si>
  <si>
    <t>Bell Global Equities Fund</t>
  </si>
  <si>
    <t>BLL01</t>
  </si>
  <si>
    <t>AXW05</t>
  </si>
  <si>
    <t>Ausbil 130/30 Focus Fund</t>
  </si>
  <si>
    <t>FPP</t>
  </si>
  <si>
    <t>MXT</t>
  </si>
  <si>
    <t>Fat Prophets Global Property Fund</t>
  </si>
  <si>
    <t>VDCO</t>
  </si>
  <si>
    <t>VDBA</t>
  </si>
  <si>
    <t>VDGR</t>
  </si>
  <si>
    <t>VDHG</t>
  </si>
  <si>
    <t>Vanguard Diversified Conservative Index ETF</t>
  </si>
  <si>
    <t>Vanguard Diversified Balanced Index ETF</t>
  </si>
  <si>
    <t>Vanguard Diversified Growth Index ETF</t>
  </si>
  <si>
    <t>Vanguard Diversified High Growth Index ETF</t>
  </si>
  <si>
    <t>FAIR</t>
  </si>
  <si>
    <t>HBRD</t>
  </si>
  <si>
    <t>NSC</t>
  </si>
  <si>
    <t>CD3</t>
  </si>
  <si>
    <t>CD1</t>
  </si>
  <si>
    <t>CD2</t>
  </si>
  <si>
    <t>Cordish Dixon Private Equity Fund I</t>
  </si>
  <si>
    <t>Cordish Dixon Private Equity Fund II</t>
  </si>
  <si>
    <t>BLM01</t>
  </si>
  <si>
    <t>SEC</t>
  </si>
  <si>
    <t>YTMAP1</t>
  </si>
  <si>
    <t>YTMGP1</t>
  </si>
  <si>
    <t>YTMMG2</t>
  </si>
  <si>
    <t>DSC01</t>
  </si>
  <si>
    <t>MOGL</t>
  </si>
  <si>
    <t>Dalton Street Capital Absolute Return Fund</t>
  </si>
  <si>
    <t>Spheria Emerging Companies Limited</t>
  </si>
  <si>
    <t>PIA</t>
  </si>
  <si>
    <t>Pengana International Equities Limited</t>
  </si>
  <si>
    <t>Bell Global Emerging Companies Fund</t>
  </si>
  <si>
    <t>iShares Europe ETF</t>
  </si>
  <si>
    <t>NCE01</t>
  </si>
  <si>
    <t>New Capital China Equity Fund</t>
  </si>
  <si>
    <t>iShares MSCI South Korea ETF</t>
  </si>
  <si>
    <t>RLM02</t>
  </si>
  <si>
    <t>RINC</t>
  </si>
  <si>
    <t>EINC</t>
  </si>
  <si>
    <t>Realm Cash Plus Fund - mFund Units</t>
  </si>
  <si>
    <t>MUN01</t>
  </si>
  <si>
    <t>NAOS Small Cap Opportunities Company Limited</t>
  </si>
  <si>
    <t>PM Capital Global Opportunities Fund Limited</t>
  </si>
  <si>
    <t>QV Equities Limited</t>
  </si>
  <si>
    <t>VGI Partners Global Investments Limited</t>
  </si>
  <si>
    <t>Cordish Dixon Private Equity Fund III</t>
  </si>
  <si>
    <t>NAOS Emerging Opportunities Company Limited</t>
  </si>
  <si>
    <t>GSF01</t>
  </si>
  <si>
    <t>GSF02</t>
  </si>
  <si>
    <t>LKH01</t>
  </si>
  <si>
    <t>LRT</t>
  </si>
  <si>
    <t>ESGI</t>
  </si>
  <si>
    <t>Munro Global Growth Fund</t>
  </si>
  <si>
    <t>Lakehouse Global Growth Fund</t>
  </si>
  <si>
    <t>Lowell Resources Fund</t>
  </si>
  <si>
    <t>AET08</t>
  </si>
  <si>
    <t>AXW07</t>
  </si>
  <si>
    <t>AXW08</t>
  </si>
  <si>
    <t>BAE05</t>
  </si>
  <si>
    <t>EMKT</t>
  </si>
  <si>
    <t>VMIN</t>
  </si>
  <si>
    <t>VVLU</t>
  </si>
  <si>
    <t>Vanguard Global Minimum Volatility Active ETF (Managed Fund)</t>
  </si>
  <si>
    <t>Vanguard Global Value Equity Active ETF (Managed Fund)</t>
  </si>
  <si>
    <t>Australian Ethical Balanced Fund</t>
  </si>
  <si>
    <t>Bennelong Emerging Companies Fund</t>
  </si>
  <si>
    <t>Ausbil Australian Concentrated Equity Fund</t>
  </si>
  <si>
    <t>LSF</t>
  </si>
  <si>
    <t>L1 Long Short Fund Limited</t>
  </si>
  <si>
    <t>IRESS Watchlist: /XIC</t>
  </si>
  <si>
    <t>Activity</t>
  </si>
  <si>
    <t>Prices</t>
  </si>
  <si>
    <t>Returns</t>
  </si>
  <si>
    <t>ASX 
Code</t>
  </si>
  <si>
    <t>Type*</t>
  </si>
  <si>
    <t>Fund Name</t>
  </si>
  <si>
    <t xml:space="preserve">  MER (% p.a)</t>
  </si>
  <si>
    <t>Outperf Fee</t>
  </si>
  <si>
    <t>Mkt Cap ($m)#</t>
  </si>
  <si>
    <t>Mkt Cap ($m) Change</t>
  </si>
  <si>
    <t>Transacted Value ($)</t>
  </si>
  <si>
    <t>Transacted Volume</t>
  </si>
  <si>
    <t>Monthly Liquidity %</t>
  </si>
  <si>
    <t>$ Spread</t>
  </si>
  <si>
    <t>NTA Date</t>
  </si>
  <si>
    <t>Year High</t>
  </si>
  <si>
    <t>Year Low</t>
  </si>
  <si>
    <t>Historical Distribution Yield</t>
  </si>
  <si>
    <t>1 Month Total Return</t>
  </si>
  <si>
    <t>1 Year Total Return</t>
  </si>
  <si>
    <t>3 Year Total Return (ann.)</t>
  </si>
  <si>
    <t>5 Year Total Return (ann.)</t>
  </si>
  <si>
    <t>Shares</t>
  </si>
  <si>
    <t>Fixed Income - Australian Dollar</t>
  </si>
  <si>
    <t>Australian Indices</t>
  </si>
  <si>
    <t>#  The FUM for each LIC is based off the last reported number of units recorded in CHESS multiplied by the closing price on the last Transaction day of the month. Any updates to the number of units on issue received post the last Transaction day of the month are not picked up until the following month.</t>
  </si>
  <si>
    <t>Past Performance is not a reliable indicator of future performance.</t>
  </si>
  <si>
    <t>ASX A-REIT Profiles</t>
  </si>
  <si>
    <t>Mkt Cap Change ($m)</t>
  </si>
  <si>
    <t>Number
 of Trades</t>
  </si>
  <si>
    <t>#  The Market Value for each product is based off the last reported number of units recorded in CHESS multiplied by the closing price on the last Transaction day of the month. Any updates to the number of units on issue received post the last Transaction day of the month are not picked up until the following month.</t>
  </si>
  <si>
    <t>ASX Infrastructure Fund Profiles</t>
  </si>
  <si>
    <t>FUM ($m)#</t>
  </si>
  <si>
    <t>FUM ($m) Change</t>
  </si>
  <si>
    <t>Funds Inflow / Outflow ($m) ***</t>
  </si>
  <si>
    <t>% Spread*</t>
  </si>
  <si>
    <t>Bid Depth  
(A$'000s)**</t>
  </si>
  <si>
    <t>Ask Depth  
(A$'000s)**</t>
  </si>
  <si>
    <t>Fixed Income - Australia Dollar</t>
  </si>
  <si>
    <t>Type: ETF = Exchange Transacted Fund, SP = Structured Product, MF = Managed Fund, Share = Redeemable Preference Share</t>
  </si>
  <si>
    <t>*** Funds Inflow / Outflow represent the number of units changed times the end of month closing price.</t>
  </si>
  <si>
    <t>Spreads in international ETFs and some ETCs can vary throughout the day due to opening hours of the underlying markets. Please contact the product issuers for further information.</t>
  </si>
  <si>
    <t>IRESS Watchlist: /XTB</t>
  </si>
  <si>
    <t>IRESS Watchlist: /MFUND</t>
  </si>
  <si>
    <t>Transaction Value ($)</t>
  </si>
  <si>
    <t>Transaction Volume</t>
  </si>
  <si>
    <t>Number
 of Transactions</t>
  </si>
  <si>
    <t>Last Redemption</t>
  </si>
  <si>
    <t>3 Month Total Return</t>
  </si>
  <si>
    <t>*** Funds Inflow / Outflow represent the number of units changed times the end of month closing redemption price.</t>
  </si>
  <si>
    <t xml:space="preserve"># The FUM for each mFund is based off the last reported number of units recorded in CHESS multiplied by the closing price on the last Transaction day of the month.MER (management expense ratio figures have been extracted form the relevant PDS or as updated by the issuer of the product. Under the Corporations Regulations, managment costs do not include transactional or operational costs or certain other fees and costs which may also apply. Such costs may be significant. When considering a product or comparing between products you should refer to the relevant PDS(s) for more information on any additional costs associated with each product. </t>
  </si>
  <si>
    <t>Mkt Cap ($m)</t>
  </si>
  <si>
    <t>Information provided does not constitute financial product advice.  You should obtain independent advice from an Australian financial services licensee before making any financial decisions.  Although ASX Limited ABN 98 008 624 691 and its related bodies corporate (“ASX”) has made every effort to ensure the accuracy of the information as at the date of publication, ASX does not give any warranty or representation as to the accuracy, reliability or completeness of the information.  To the extent permitted by law, ASX and its employees, officers and contractors shall not be liable for any loss or damage arising in any way (including by way of negligence) from or in connection with any information provided or omitted or from any one acting or refraining to act in reliance on this information.</t>
  </si>
  <si>
    <t>GCI</t>
  </si>
  <si>
    <t>Gryphon Capital Income Trust</t>
  </si>
  <si>
    <t>URW</t>
  </si>
  <si>
    <t>EIGA</t>
  </si>
  <si>
    <t>A200</t>
  </si>
  <si>
    <t>Betashares Australia 200 ETF</t>
  </si>
  <si>
    <t>eInvest Income Generator Fund (Managed Fund)</t>
  </si>
  <si>
    <t>ALX</t>
  </si>
  <si>
    <t>Unibail-Rodamco-Westfield</t>
  </si>
  <si>
    <t>% change</t>
  </si>
  <si>
    <t>Allan Gray Australia Equity Fund</t>
  </si>
  <si>
    <t>SCH55</t>
  </si>
  <si>
    <t>Schroder Absolute Return Income Fund</t>
  </si>
  <si>
    <t>Macquarie Income Opportunities Fund</t>
  </si>
  <si>
    <t>CRED</t>
  </si>
  <si>
    <t>INIF</t>
  </si>
  <si>
    <t>WGB</t>
  </si>
  <si>
    <t>WQG</t>
  </si>
  <si>
    <t>WAM Global Limited</t>
  </si>
  <si>
    <t>WCM Global Growth Limited</t>
  </si>
  <si>
    <t>Atlas Arteria</t>
  </si>
  <si>
    <t>UAM14</t>
  </si>
  <si>
    <t>UBS Emerging Markets Equity Fund</t>
  </si>
  <si>
    <t>Number of LMIs</t>
  </si>
  <si>
    <t>Ausbil Active Sustainabel Equity Fund</t>
  </si>
  <si>
    <t>GSF08</t>
  </si>
  <si>
    <t>Payden Global Income Opportunities A</t>
  </si>
  <si>
    <t>NAOS Ex-50 Opportunities Company Limited</t>
  </si>
  <si>
    <t>WCMQ</t>
  </si>
  <si>
    <t>ACDC</t>
  </si>
  <si>
    <t>VESG</t>
  </si>
  <si>
    <t>VEFI</t>
  </si>
  <si>
    <t>RBTZ</t>
  </si>
  <si>
    <t>ASIA</t>
  </si>
  <si>
    <t>YTMDX2</t>
  </si>
  <si>
    <t>YTMTL2</t>
  </si>
  <si>
    <t>YTMVC1</t>
  </si>
  <si>
    <t>YTMVCX</t>
  </si>
  <si>
    <t>Fixed Income - Global Dollar</t>
  </si>
  <si>
    <t>NBI</t>
  </si>
  <si>
    <t>NB Global Corporate Income Trust</t>
  </si>
  <si>
    <t>Vanguard Ethically Conscious International Shares Index ETF</t>
  </si>
  <si>
    <t>Vanguard Ethically Conscious Global Aggregate Bond Index (Hedged) ETF</t>
  </si>
  <si>
    <t>WCM Quality Global Growth Fund (Quoted Managed Fund)</t>
  </si>
  <si>
    <t>INCM</t>
  </si>
  <si>
    <t>VBLD</t>
  </si>
  <si>
    <t>Vanguard Global Infrastructure Index ETF</t>
  </si>
  <si>
    <t>TGF</t>
  </si>
  <si>
    <t>Tribeca Global Natural Resources Limited</t>
  </si>
  <si>
    <t>QRI</t>
  </si>
  <si>
    <t>BNDS</t>
  </si>
  <si>
    <t>VISM</t>
  </si>
  <si>
    <t>CURE</t>
  </si>
  <si>
    <t>HM1</t>
  </si>
  <si>
    <t>QLTY</t>
  </si>
  <si>
    <t>AGX1</t>
  </si>
  <si>
    <t>CNEW</t>
  </si>
  <si>
    <t>FEMX</t>
  </si>
  <si>
    <t>Antipodes Global Shares (Quoted Managed Fund)</t>
  </si>
  <si>
    <t>Fidelity Global Emerging Markets Fund (Managed Fund)</t>
  </si>
  <si>
    <t>Vanguard MSCI International Small Companies Index ETF</t>
  </si>
  <si>
    <t>Hearts and Minds Investments Limited</t>
  </si>
  <si>
    <t>Qualitas Real Estate Income Fund</t>
  </si>
  <si>
    <t>BAM06</t>
  </si>
  <si>
    <t>CQE</t>
  </si>
  <si>
    <t>AAF01</t>
  </si>
  <si>
    <t>OPH</t>
  </si>
  <si>
    <t>AXW06</t>
  </si>
  <si>
    <t>AXW09</t>
  </si>
  <si>
    <t>XARO</t>
  </si>
  <si>
    <t>ORB02</t>
  </si>
  <si>
    <t>FTR01</t>
  </si>
  <si>
    <t>FTR02</t>
  </si>
  <si>
    <t>ActiveX Ardea Real Outcome Bond Fund (Managed Fund)</t>
  </si>
  <si>
    <t>Alexander Fixed Income Fund</t>
  </si>
  <si>
    <t>Ausbil Active Dividend Income Fund</t>
  </si>
  <si>
    <t>Ausbil Global SmallCap Fund</t>
  </si>
  <si>
    <t>Bentham Asset Backed Securities Fund - Class I</t>
  </si>
  <si>
    <t>Firetrail Australian High Conviction Fund (Class A Units)</t>
  </si>
  <si>
    <t>Firetrail Absolute Return Fund (Class A Units)</t>
  </si>
  <si>
    <t>Orbis Global Balanced Fund</t>
  </si>
  <si>
    <t>Ophir High Conviction Fund</t>
  </si>
  <si>
    <t>ECL</t>
  </si>
  <si>
    <t>Excelsior Capital Limited</t>
  </si>
  <si>
    <t>Insync Global Capital Aware Fund</t>
  </si>
  <si>
    <t>RLM03</t>
  </si>
  <si>
    <t>Realm High Income Fund - mFund Units</t>
  </si>
  <si>
    <t>Epoch Global Equity Shareholder Yield (Hedged) Fund</t>
  </si>
  <si>
    <t>Epoch Global Equity Shareholder Yield (Unhedged) Fund</t>
  </si>
  <si>
    <t>QHAL</t>
  </si>
  <si>
    <t>LMA10</t>
  </si>
  <si>
    <t>LMA11</t>
  </si>
  <si>
    <t>LMA12</t>
  </si>
  <si>
    <t>LMA13</t>
  </si>
  <si>
    <t>LMA14</t>
  </si>
  <si>
    <t>LMA15</t>
  </si>
  <si>
    <t>LMA16</t>
  </si>
  <si>
    <t>LMA17</t>
  </si>
  <si>
    <t>LMA18</t>
  </si>
  <si>
    <t>LMA19</t>
  </si>
  <si>
    <t>LMA20</t>
  </si>
  <si>
    <t>LMA21</t>
  </si>
  <si>
    <t>REIT</t>
  </si>
  <si>
    <t>PE1</t>
  </si>
  <si>
    <t>MOT</t>
  </si>
  <si>
    <t>Pengana Private Equity Trust</t>
  </si>
  <si>
    <t>Smarter Money Fund Assisted Investor Class</t>
  </si>
  <si>
    <t>IMPQ</t>
  </si>
  <si>
    <t>PCI</t>
  </si>
  <si>
    <t>Perpetual Credit Income Trust</t>
  </si>
  <si>
    <t>Cash</t>
  </si>
  <si>
    <t>EMMG</t>
  </si>
  <si>
    <t>4DI01</t>
  </si>
  <si>
    <t>INES</t>
  </si>
  <si>
    <t>RF1</t>
  </si>
  <si>
    <t>NDIA</t>
  </si>
  <si>
    <t>Regal Funds Management Limited</t>
  </si>
  <si>
    <t>GRNV</t>
  </si>
  <si>
    <t>F100</t>
  </si>
  <si>
    <t>AGVT</t>
  </si>
  <si>
    <t>PML01</t>
  </si>
  <si>
    <t>PML02</t>
  </si>
  <si>
    <t>Arrowstreet Global Equity Fund</t>
  </si>
  <si>
    <t>PM Capital Enhanced Yield Fund</t>
  </si>
  <si>
    <t>PM Capital Enhanced Yield Fund - Class B</t>
  </si>
  <si>
    <t>IIND</t>
  </si>
  <si>
    <t xml:space="preserve">mFunds </t>
  </si>
  <si>
    <t>Last 12 months ($m)</t>
  </si>
  <si>
    <t>ASX code</t>
  </si>
  <si>
    <t>PGG</t>
  </si>
  <si>
    <t>Partners Group Global Income Fund</t>
  </si>
  <si>
    <t>SUBD</t>
  </si>
  <si>
    <t>HMC</t>
  </si>
  <si>
    <t>Macquarie Dynamic Bond Fund</t>
  </si>
  <si>
    <t>Macquarie Australian Fixed Interest Fund</t>
  </si>
  <si>
    <t>Charter Hall Social Infrastructure REIT</t>
  </si>
  <si>
    <t>Prem/Disc % NTA (pre-tax) at NTA Date</t>
  </si>
  <si>
    <t>YTMQF4</t>
  </si>
  <si>
    <t>MSTR</t>
  </si>
  <si>
    <t>GBND</t>
  </si>
  <si>
    <t>KKC</t>
  </si>
  <si>
    <t>COP01</t>
  </si>
  <si>
    <t>COP03</t>
  </si>
  <si>
    <t>ECP</t>
  </si>
  <si>
    <t>Morningstar International Shares Active ETF (Managed Fund)</t>
  </si>
  <si>
    <t>Cooper Investors Global Equities Fund (Hedged)</t>
  </si>
  <si>
    <t>Cooper Investors Global Equities Fund (Unhedged)</t>
  </si>
  <si>
    <t>KKR Credit Income Fund</t>
  </si>
  <si>
    <t>ECP Emerging Growth Limited</t>
  </si>
  <si>
    <t>Garda Property Group</t>
  </si>
  <si>
    <t>IRESS Watchlist: /ETFASX</t>
  </si>
  <si>
    <t>Intelligent Investor Australian Equity Income Fund (Managed Fund)</t>
  </si>
  <si>
    <t>Intelligent Investor Ethical Share Fund (Managed Fund)</t>
  </si>
  <si>
    <t xml:space="preserve"># The FUM for each ETP is based off the last reported number of units recorded in CHESS multiplied by the closing price on the last Transaction day of the month.MER (management expense ratio figures have been extracted from the relevant PDS or as updated by the issuer of the product. Under the Corporations Regulations, managment costs do not include transactional or operational costs or certain other fees and costs which may also apply. Such costs may be significant. When considering a product or comparing between products you should refer to the relevant PDS(s) for more information on any additional costs associated with each product. </t>
  </si>
  <si>
    <t>DHHF</t>
  </si>
  <si>
    <t>IAL16</t>
  </si>
  <si>
    <t>DGGF</t>
  </si>
  <si>
    <t>ECF</t>
  </si>
  <si>
    <t>DBBF</t>
  </si>
  <si>
    <t>JHI04</t>
  </si>
  <si>
    <t>JHI05</t>
  </si>
  <si>
    <t>DZZF</t>
  </si>
  <si>
    <t>Janus Henderson Australian Fixed Interest Fund</t>
  </si>
  <si>
    <t>Janus Henderson Diversified Credit Fund</t>
  </si>
  <si>
    <t>Invesco Australian equity Efficient income Fund - Class A</t>
  </si>
  <si>
    <t>Elanor Commercial Property Fund</t>
  </si>
  <si>
    <t>MFA02</t>
  </si>
  <si>
    <t>Milford Dynamic Fund (AU)</t>
  </si>
  <si>
    <t>EBND</t>
  </si>
  <si>
    <t>VanEck Vectors Emerging Income Opportunities Active ETF (Managed Fund)</t>
  </si>
  <si>
    <t>COF</t>
  </si>
  <si>
    <t>Centuria Office REIT</t>
  </si>
  <si>
    <t>360 Capital REIT</t>
  </si>
  <si>
    <t>ATEC</t>
  </si>
  <si>
    <t>FANG</t>
  </si>
  <si>
    <t>ICOR</t>
  </si>
  <si>
    <t>IYLD</t>
  </si>
  <si>
    <t>GGOV</t>
  </si>
  <si>
    <t>iShares Core Corporate Bond ETF</t>
  </si>
  <si>
    <t>iShares Yield Plus ETF</t>
  </si>
  <si>
    <t>WPR</t>
  </si>
  <si>
    <t>Waypoint REIT</t>
  </si>
  <si>
    <t>MKAX</t>
  </si>
  <si>
    <t>HQLT</t>
  </si>
  <si>
    <t>AASF</t>
  </si>
  <si>
    <t>Airlie Australian Share Fund (Managed Fund)</t>
  </si>
  <si>
    <t>SNAS</t>
  </si>
  <si>
    <t>LNAS</t>
  </si>
  <si>
    <t>HETH</t>
  </si>
  <si>
    <t>HNDQ</t>
  </si>
  <si>
    <t>NTA data is provided by Bloomberg. MERs are sourced from the Issuer's publications.</t>
  </si>
  <si>
    <t xml:space="preserve">SPDR S&amp;P/ASX 200 Resources Fund </t>
  </si>
  <si>
    <t>SPDR S&amp;P/ASX 200 Financials ex A-REIT Fund</t>
  </si>
  <si>
    <t>Montaka Global Extension Fund (Quoted Managed Hedge Fund)</t>
  </si>
  <si>
    <t xml:space="preserve">Russell Investments High Dividend Australian Shares ETF  </t>
  </si>
  <si>
    <t>Russell Investments Australian Responsible Investment ETF</t>
  </si>
  <si>
    <t>A</t>
  </si>
  <si>
    <t>E200</t>
  </si>
  <si>
    <t>SPDR S&amp;P/ASX 200 ESG Fund</t>
  </si>
  <si>
    <t>JHI06</t>
  </si>
  <si>
    <t>FIL43</t>
  </si>
  <si>
    <t>AXW10</t>
  </si>
  <si>
    <t>DVDY</t>
  </si>
  <si>
    <t>ESPO</t>
  </si>
  <si>
    <t>GOAT</t>
  </si>
  <si>
    <t>HLTH</t>
  </si>
  <si>
    <t>Ausbil Global Resources Fund</t>
  </si>
  <si>
    <t>Fidelity Global Future Leaders Fund</t>
  </si>
  <si>
    <t>Janus Henderson Global Multi-Strategy Fund</t>
  </si>
  <si>
    <t>YTMSG3</t>
  </si>
  <si>
    <t>YTMSCP</t>
  </si>
  <si>
    <t>YTMORG</t>
  </si>
  <si>
    <t>YTMMQ1</t>
  </si>
  <si>
    <t>YTMIP1</t>
  </si>
  <si>
    <t>YTMDX3</t>
  </si>
  <si>
    <t>YTMDO2</t>
  </si>
  <si>
    <t>YTMALD</t>
  </si>
  <si>
    <t>VETH</t>
  </si>
  <si>
    <t>IIGF</t>
  </si>
  <si>
    <t>Vanguard Ethically Conscious Australian Shares ETF</t>
  </si>
  <si>
    <t>XTB EQT ALD 4.00% APR-25</t>
  </si>
  <si>
    <t>XTB EQT DO2 DOW 3.70% APR-26</t>
  </si>
  <si>
    <t>XTB EQT DX3 DXS 2.50% OCT-29</t>
  </si>
  <si>
    <t>XTB EQT IP1 IPL 4.30% MAR-26</t>
  </si>
  <si>
    <t>XTB EQT MQ1 MQG 4.15% DEC-27</t>
  </si>
  <si>
    <t>XTB EQT ORG 2.65% NOV-27</t>
  </si>
  <si>
    <t>XTB EQT SCP 3.90% JUN-24</t>
  </si>
  <si>
    <t>XTB EQT SG3 SGP 3.30% MAR-24</t>
  </si>
  <si>
    <t>XTB EQT DX2 4.25% MAY-27</t>
  </si>
  <si>
    <t>XTB EQT TL1 4.00% APR-27</t>
  </si>
  <si>
    <t>XTB EQT VC1 4.00% APR-27</t>
  </si>
  <si>
    <t>XTB EQT VCX 3.50% APR-24</t>
  </si>
  <si>
    <t>XTB EQT AP1 3.75% OCT-23</t>
  </si>
  <si>
    <t>XTB EQT DX1 4.75% NOV-25</t>
  </si>
  <si>
    <t>XTB EQT GP1 3.66% AUG-26</t>
  </si>
  <si>
    <t>XTB EQT QF4 2.95% NOV-29</t>
  </si>
  <si>
    <t>XTB EQT MG2 3.50% SEP-23</t>
  </si>
  <si>
    <t>TCF</t>
  </si>
  <si>
    <t>WMA</t>
  </si>
  <si>
    <t>360 Capital Enhanced Income Fund</t>
  </si>
  <si>
    <t>WAM Alternative Assets Limited</t>
  </si>
  <si>
    <t>SGH Property Income Fund</t>
  </si>
  <si>
    <t>MAET</t>
  </si>
  <si>
    <t>LPGD</t>
  </si>
  <si>
    <t>HDN</t>
  </si>
  <si>
    <t>GCC01</t>
  </si>
  <si>
    <t>MGF</t>
  </si>
  <si>
    <t>MGOC</t>
  </si>
  <si>
    <t>Magellan Global Fund - Open Class Units (Managed Fund)</t>
  </si>
  <si>
    <t>Loftus Peak Global Disruption Fund (Managed Fund)</t>
  </si>
  <si>
    <t>Munro Global Growth Fund (Hedge Fund)</t>
  </si>
  <si>
    <t>Greencape Broadcap Fund</t>
  </si>
  <si>
    <t>Magellan Global Fund - Closed Class Units</t>
  </si>
  <si>
    <t>Homeco Daily Needs REIT</t>
  </si>
  <si>
    <t xml:space="preserve"># The FUM for each ETP is based off the last reported number of units multiplied by the closing price on the last Transaction day of the month. MER (management expense ratio figures have been extracted from the relevant PDS or as updated by the issuer of the product. Under the Corporations Regulations, managment costs do not include transactional or operational costs or certain other fees and costs which may also apply. Such costs may be significant. When considering a product or comparing between products you should refer to the relevant PDS(s) for more information on any additional costs associated with each product. </t>
  </si>
  <si>
    <t>FLI01</t>
  </si>
  <si>
    <t>FLI02</t>
  </si>
  <si>
    <t>MFA03</t>
  </si>
  <si>
    <t>Fairlight Global Small &amp; Mid Cap Fund</t>
  </si>
  <si>
    <t>Fairlight Global Small &amp; Mid Cap Fund - Hedged</t>
  </si>
  <si>
    <t>Milford Diversified Income Fund (AU)</t>
  </si>
  <si>
    <t>Schroder Real Return (Managed Fund)</t>
  </si>
  <si>
    <t>CLDD</t>
  </si>
  <si>
    <t>ADEF</t>
  </si>
  <si>
    <t>Apostle Dundas Global Equity Fund - Class D Units (Managed Fund)</t>
  </si>
  <si>
    <t>WOT</t>
  </si>
  <si>
    <t>GDC</t>
  </si>
  <si>
    <t>Wotso Property</t>
  </si>
  <si>
    <t>Global Data Centre Group</t>
  </si>
  <si>
    <t>SHF08</t>
  </si>
  <si>
    <t>SHF09</t>
  </si>
  <si>
    <t>CLNE</t>
  </si>
  <si>
    <t>VLUE</t>
  </si>
  <si>
    <t>QSML</t>
  </si>
  <si>
    <t>ERTH</t>
  </si>
  <si>
    <t>HYGG</t>
  </si>
  <si>
    <t>Hyperion Global Growth Companies Fund (Managed Fund)</t>
  </si>
  <si>
    <t>Morgan Stanley Global Sustain Fund</t>
  </si>
  <si>
    <t>Morgan Stanley Global Quality Fynd</t>
  </si>
  <si>
    <t>AXW13</t>
  </si>
  <si>
    <t>AXW12</t>
  </si>
  <si>
    <t>AXW11</t>
  </si>
  <si>
    <t>iShares Core MSCI World ex Australia ESG Leaders ETF</t>
  </si>
  <si>
    <t>iShares Core MSCI World ex Australia ESG Leaders (AUD Hedged) ETF</t>
  </si>
  <si>
    <t>Ausbil Global Essential Infrastructure - Hedged</t>
  </si>
  <si>
    <t>Ausbil Australian SmallCap Fund</t>
  </si>
  <si>
    <t>Ausbil Global Essential Infrastructure Fund - Unhedged</t>
  </si>
  <si>
    <t>BHYB</t>
  </si>
  <si>
    <t>WAR</t>
  </si>
  <si>
    <t>SB2</t>
  </si>
  <si>
    <t>ORB03</t>
  </si>
  <si>
    <t>MAAT</t>
  </si>
  <si>
    <t>IESG</t>
  </si>
  <si>
    <t>iShares Core MSCI Australia ESG Leaders ETF</t>
  </si>
  <si>
    <t>Orbis Global Equity LE Fund</t>
  </si>
  <si>
    <t>Salter Brothers Emerging Companies Limited</t>
  </si>
  <si>
    <t>WAM Strategic Value</t>
  </si>
  <si>
    <t>FTR03</t>
  </si>
  <si>
    <t>VanEck FTSE China A50 ETF</t>
  </si>
  <si>
    <t>VanEck Global Clean Energy ETF</t>
  </si>
  <si>
    <t>VanEck China New Economy ETF</t>
  </si>
  <si>
    <t>VanEck Morningstar Australian Moat Income ETF</t>
  </si>
  <si>
    <t>Vaneck MSCI Multifactor Emerging Markets Equity ETF</t>
  </si>
  <si>
    <t>Vaneck MSCI International Sustainable Equity ETF</t>
  </si>
  <si>
    <t>VanEck  Video Gaming and Esports ETF</t>
  </si>
  <si>
    <t>VanEck Australian Floating Rate ETF</t>
  </si>
  <si>
    <t>VanEck Gold Miners ETF</t>
  </si>
  <si>
    <t>VanEck Morningstar International Wide Moat ETF</t>
  </si>
  <si>
    <t>VanEck MSCI Australian Sustainable Equity ETF</t>
  </si>
  <si>
    <t>VanEck Global Healthcare Leaders ETF</t>
  </si>
  <si>
    <t>VanEck FTSE Global Infrastructure (Hedged) ETF</t>
  </si>
  <si>
    <t>VanEck Morningstar Wide Moat ETF</t>
  </si>
  <si>
    <t>VanEck Australian Property ETF</t>
  </si>
  <si>
    <t>VanEck Australian Banks ETF</t>
  </si>
  <si>
    <t>VanEck S&amp;P/ASX MidCap ETF</t>
  </si>
  <si>
    <t>VanEck Australian Resources ETF</t>
  </si>
  <si>
    <t>VanEck Small Companies Masters ETF</t>
  </si>
  <si>
    <t>VanEck Australian Equal Weight ETF</t>
  </si>
  <si>
    <t>VanEck Australian Corporate Bond Plus ETF</t>
  </si>
  <si>
    <t>VanEck MSCI World Ex-Australia Quality (Hedged) ETF</t>
  </si>
  <si>
    <t>VanEck MSCI International Small Companies Quality ETF</t>
  </si>
  <si>
    <t>VanEck MSCI International Quality ETF</t>
  </si>
  <si>
    <t>VanEck Australian Subordinated Debt ETF</t>
  </si>
  <si>
    <t>VanEck MSCI International Value ETF</t>
  </si>
  <si>
    <t>Firetrail Australian Small Companies Fund (Class A Units)</t>
  </si>
  <si>
    <t>Claremont Global Fund (Hedged)</t>
  </si>
  <si>
    <t>Claremont Global Fund</t>
  </si>
  <si>
    <t>Macquarie Real Return Opportunities Fund</t>
  </si>
  <si>
    <t>Metrics Income Opportunities Trust</t>
  </si>
  <si>
    <t>Metrics Master Income Trust</t>
  </si>
  <si>
    <t>MHHT</t>
  </si>
  <si>
    <t>SEMI</t>
  </si>
  <si>
    <t>GCAP</t>
  </si>
  <si>
    <t>VanEck Bentham Global Capital Securities Active ETF (Managed Fund)</t>
  </si>
  <si>
    <t>Magellan High Conviction Trust (Managed Fund)</t>
  </si>
  <si>
    <t>Australian Ethical High Growth Fund (Wholesale)</t>
  </si>
  <si>
    <t>ClearBridge RARE Infrastructure Value Fund - Hedged (Class A)</t>
  </si>
  <si>
    <t>ClearBridge RARE Infrastructure Value Fund - Unhedged (Class A)</t>
  </si>
  <si>
    <t>ClearBridge RARE Infrastructure Income Fund - Hedged (Class A)</t>
  </si>
  <si>
    <t>ClearBridge RARE Emerging Markets Fund</t>
  </si>
  <si>
    <t>Martin Currie Real Income Fund (Class A)</t>
  </si>
  <si>
    <t>Martin Currie Equity Income Fund (Class A)</t>
  </si>
  <si>
    <t>Western Asset Australian Bond Fund (Class A)</t>
  </si>
  <si>
    <t>Martin Currie Diversified Income Fund (Class A)</t>
  </si>
  <si>
    <t>Western Asset Macro Opportunities Bond Fund (Class A)</t>
  </si>
  <si>
    <t>Western Asset Global Bond Fund (Class A)</t>
  </si>
  <si>
    <t>Western Asset Conservative Income Fund (Class A)</t>
  </si>
  <si>
    <t>Franklin Global Systematic Equity Fund (Class A)</t>
  </si>
  <si>
    <t>Martin Currie Select Opportunities Fund (Class A)</t>
  </si>
  <si>
    <t>Martin Currie Property Securities Fund (Class A)</t>
  </si>
  <si>
    <t>Martin Currie Global Long-Term Unconstrained Fund (Class A)</t>
  </si>
  <si>
    <t>Martin Currie Ethical Values with Income Fund (Class A)</t>
  </si>
  <si>
    <t>Martin Currie Ethical Income Fund (Class A)</t>
  </si>
  <si>
    <t>Martin Currie Emerging Markets Fund</t>
  </si>
  <si>
    <t>Martin Currie Sustainable Equity Fund (Class A)</t>
  </si>
  <si>
    <t>Brandywine Global Income Optimiser Fund (Class A)</t>
  </si>
  <si>
    <t>Brandywine Global Opportunistic Fixed Income Fund (Class A)</t>
  </si>
  <si>
    <t>Martin Currie Diversified Growth Fund (Class A)</t>
  </si>
  <si>
    <t>TVL</t>
  </si>
  <si>
    <t>FUTR</t>
  </si>
  <si>
    <t>HCW</t>
  </si>
  <si>
    <t>Touch Ventures Limited</t>
  </si>
  <si>
    <t>Healthco Healthcare and Wellness REIT</t>
  </si>
  <si>
    <t>Janus Henderson Global Sustainable Active ETF (Managed Fund)</t>
  </si>
  <si>
    <t>Alpha High Growth Fund</t>
  </si>
  <si>
    <t>Alpha Moderate Fund</t>
  </si>
  <si>
    <t>LSGE</t>
  </si>
  <si>
    <t>REP</t>
  </si>
  <si>
    <t>HGEN</t>
  </si>
  <si>
    <t>Loomis Sayles Global Equity Fund (Quoted Managed Fund)</t>
  </si>
  <si>
    <t>DXC</t>
  </si>
  <si>
    <t>Ram Essential Services Property Fund</t>
  </si>
  <si>
    <t>Dexus Convenience Retail REIT</t>
  </si>
  <si>
    <t>GIVE</t>
  </si>
  <si>
    <t>GPEQ</t>
  </si>
  <si>
    <t>CDO</t>
  </si>
  <si>
    <t>CRYP</t>
  </si>
  <si>
    <t>DHOF</t>
  </si>
  <si>
    <t>Daintree Hybrid Opportunities Fund (Managed Fund)</t>
  </si>
  <si>
    <t>VanEck Global Listed Private Equity ETF</t>
  </si>
  <si>
    <t>Cadance Opportunities Fund Limited</t>
  </si>
  <si>
    <t>Future Generation Australia</t>
  </si>
  <si>
    <t xml:space="preserve">Future Generation Global </t>
  </si>
  <si>
    <t>DXI</t>
  </si>
  <si>
    <t>Dexus Industria REIT.</t>
  </si>
  <si>
    <t>NPR</t>
  </si>
  <si>
    <t>FDEM</t>
  </si>
  <si>
    <t>IDEA</t>
  </si>
  <si>
    <t>IPAY</t>
  </si>
  <si>
    <t>DRIV</t>
  </si>
  <si>
    <t>CPG14</t>
  </si>
  <si>
    <t>CPG11</t>
  </si>
  <si>
    <t>CPG10</t>
  </si>
  <si>
    <t>CPG09</t>
  </si>
  <si>
    <t>Fidelity Global Demographics Fund (Managed Fund)</t>
  </si>
  <si>
    <t>Perpetual Global Innovation Share Fund (Managed Fund)</t>
  </si>
  <si>
    <t>Capital Group New Perspective Fund (AU)</t>
  </si>
  <si>
    <t>Capital Group New Perspective Fund Hedged (AU)</t>
  </si>
  <si>
    <t>Capital Group Global High Income Opporunities Hedged (AU)</t>
  </si>
  <si>
    <t>HGV</t>
  </si>
  <si>
    <t>Hygrovest Limited</t>
  </si>
  <si>
    <t>SPDR S&amp;P Emerging Markets Carbon Control Fund</t>
  </si>
  <si>
    <t>SPDR S&amp;P World ex Australia Carbon Control Fund</t>
  </si>
  <si>
    <t>SPDR World ex Australia Carbon Control (Hedged) Fund</t>
  </si>
  <si>
    <t>SPDR Dow Jones Global Real Estate ESG Fund</t>
  </si>
  <si>
    <t>Newmark Property REIT</t>
  </si>
  <si>
    <t>Capital Group New World Fund (AU)</t>
  </si>
  <si>
    <t>MCCL</t>
  </si>
  <si>
    <t>FATP</t>
  </si>
  <si>
    <t>Munro Climate Change Leaders Fund (Managed Fund)</t>
  </si>
  <si>
    <t>Fat Prophets Global High Conviction Hedge Fund</t>
  </si>
  <si>
    <t>MCGG</t>
  </si>
  <si>
    <t>OZBD</t>
  </si>
  <si>
    <t>GAME</t>
  </si>
  <si>
    <t>IBUY</t>
  </si>
  <si>
    <t>RCAP</t>
  </si>
  <si>
    <t>Munro Concentrated Global Growth Fund (Managed Fund)</t>
  </si>
  <si>
    <t>Resolution Capital Global Property Securities Fund (Managed Fund)</t>
  </si>
  <si>
    <t>w</t>
  </si>
  <si>
    <t>eInvest Better Future Fund (Managed Fund)</t>
  </si>
  <si>
    <t>JPMorgan income Fund</t>
  </si>
  <si>
    <t>USQ</t>
  </si>
  <si>
    <t>NNUK</t>
  </si>
  <si>
    <t>JZRO</t>
  </si>
  <si>
    <t>EDOC</t>
  </si>
  <si>
    <t>AXW14</t>
  </si>
  <si>
    <t>Janus Henderson Net Zero Active ETF (Managed Fund)</t>
  </si>
  <si>
    <t>Nanuk New World Fund (Managed Fund)</t>
  </si>
  <si>
    <t>Ausbil Long Short Focus Fund</t>
  </si>
  <si>
    <t>Us Student Housing REIT</t>
  </si>
  <si>
    <t>AQLT</t>
  </si>
  <si>
    <t>MPI01</t>
  </si>
  <si>
    <t>MPI03</t>
  </si>
  <si>
    <t>MPI04</t>
  </si>
  <si>
    <t>Macquarie Global Infrastructure Securities Fund</t>
  </si>
  <si>
    <t>Macquarie Global Listed Real Estate Fund</t>
  </si>
  <si>
    <t>Macquarie Corporate Bond Fund</t>
  </si>
  <si>
    <t>Switzer Dividend Growth Fund (Quoted Managed Fund)</t>
  </si>
  <si>
    <t>abrdn Multi-Asset Income Fund</t>
  </si>
  <si>
    <t>abrdn Active Hedged International Equities Fund</t>
  </si>
  <si>
    <t>abrdn Multi-Asset Real Return Fund</t>
  </si>
  <si>
    <t>abrdn International Equity Fund</t>
  </si>
  <si>
    <t>VNGS</t>
  </si>
  <si>
    <t>IEAT</t>
  </si>
  <si>
    <t>GLOB</t>
  </si>
  <si>
    <t>URNM</t>
  </si>
  <si>
    <t>TANN</t>
  </si>
  <si>
    <t>Barrow Hanley Global Share Fund (Managed Fund)</t>
  </si>
  <si>
    <t>Vanughan Nelson Global SMID Fund (Quoted Managed Fund)</t>
  </si>
  <si>
    <t>USHY</t>
  </si>
  <si>
    <t>USTB</t>
  </si>
  <si>
    <t>FIL64</t>
  </si>
  <si>
    <t>Fidelity Global Short Duration Income Fund</t>
  </si>
  <si>
    <t>JPMorgan Global Research Enhanced Index Equity Trust – Class A (Hedged) Units</t>
  </si>
  <si>
    <t>4D Global Infrastructure Fund (Unhedged)</t>
  </si>
  <si>
    <t>Perpetual ESG Australian Share Fund (Managed Fund)</t>
  </si>
  <si>
    <t>IBAL</t>
  </si>
  <si>
    <t>IGRO</t>
  </si>
  <si>
    <t>ITEK</t>
  </si>
  <si>
    <t>AESG</t>
  </si>
  <si>
    <t>MTAV</t>
  </si>
  <si>
    <t>iShares Balanced ESG ETF</t>
  </si>
  <si>
    <t>iShares High Growth ESG ETF</t>
  </si>
  <si>
    <t>iShares Global Aggregate Bond ESG (AUD Hedged) ETF</t>
  </si>
  <si>
    <t>iShares Future Tech Innovators ETF</t>
  </si>
  <si>
    <t>abrdn Sustainable Asian Opportunities Fund</t>
  </si>
  <si>
    <t>abrdn Sustainable Emerging Opportunities Fund</t>
  </si>
  <si>
    <t>Global X USD High Yield Bond ETF (Currency Hedged)</t>
  </si>
  <si>
    <t>Global X US Treasury Bond ETF (Currency Hedged)</t>
  </si>
  <si>
    <t>Global X S&amp;P 500 High Yield Low Volatility ETF</t>
  </si>
  <si>
    <t>Global X EURO STOXX 50 ETF</t>
  </si>
  <si>
    <t>Global X Hydrogen ETF</t>
  </si>
  <si>
    <t>Global X Semiconductor ETF</t>
  </si>
  <si>
    <t>Global X Ultra Short Nasdaq 100 Hedge Fund</t>
  </si>
  <si>
    <t>Global X Ultra Long Nasdaq 100 Hedge Fund</t>
  </si>
  <si>
    <t>Global X FANG+ ETF</t>
  </si>
  <si>
    <t>Global X India Nifty 50 ETF</t>
  </si>
  <si>
    <t>Global X S&amp;P Biotech ETF</t>
  </si>
  <si>
    <t>Global X Battery Tech &amp; Lithium ETF</t>
  </si>
  <si>
    <t>Global X ROBO Global Robotics &amp; Automation ETF</t>
  </si>
  <si>
    <t>Global X Morningstar Global Technology ETF</t>
  </si>
  <si>
    <t>Global X Physical Precious Metals Basket</t>
  </si>
  <si>
    <t>Global X Physical Platinum</t>
  </si>
  <si>
    <t>Global X Physical Palladium</t>
  </si>
  <si>
    <t>Global X Physical Silver</t>
  </si>
  <si>
    <t xml:space="preserve">Global X Physical Gold </t>
  </si>
  <si>
    <t>ROYL</t>
  </si>
  <si>
    <t>QMAX</t>
  </si>
  <si>
    <t>S3GO</t>
  </si>
  <si>
    <t>XCO2</t>
  </si>
  <si>
    <t>HJZP</t>
  </si>
  <si>
    <t>ISLM</t>
  </si>
  <si>
    <t>ASAO</t>
  </si>
  <si>
    <t>HCF</t>
  </si>
  <si>
    <t>GMTL</t>
  </si>
  <si>
    <t>XMET</t>
  </si>
  <si>
    <t>abrdn Sustainable Asian Opportunities Active ETF (Managed Fund)</t>
  </si>
  <si>
    <t>Global X Green Metal Miners ETF</t>
  </si>
  <si>
    <t>Hejaz Property Fund (Managed Fund)</t>
  </si>
  <si>
    <t>Hejaz Equities Fund (Managed Fund)</t>
  </si>
  <si>
    <t>Firetrail S3 Global Opportunities Fund (Managed Fund)</t>
  </si>
  <si>
    <t>VanEck Global Carbon Credits ETF (Synthetic)</t>
  </si>
  <si>
    <t>H&amp;G High Conviction Limited</t>
  </si>
  <si>
    <t>Montaka Global Equities Fund (Managed Fund)</t>
  </si>
  <si>
    <t>iShares S&amp;P/ASX Dividend Opportunities ESG Screened ETF</t>
  </si>
  <si>
    <t>JREG</t>
  </si>
  <si>
    <t>JEPI</t>
  </si>
  <si>
    <t>HCRD</t>
  </si>
  <si>
    <t>WIRE</t>
  </si>
  <si>
    <t>JPMorgan Equity Premium Income Active ETF (Managed Fund)</t>
  </si>
  <si>
    <t>JPMorgan Global Research Enhanced Index Equity Active ETF (Managed Fund)</t>
  </si>
  <si>
    <t>RG8</t>
  </si>
  <si>
    <t>RGN</t>
  </si>
  <si>
    <t>Regal Asian Investments Limited</t>
  </si>
  <si>
    <t>Global X Copper Miners ETF</t>
  </si>
  <si>
    <t>HMC Capital Limited</t>
  </si>
  <si>
    <t>Region Group</t>
  </si>
  <si>
    <t>GCO2</t>
  </si>
  <si>
    <t>NUGG</t>
  </si>
  <si>
    <t>SKE01</t>
  </si>
  <si>
    <t>T3MP</t>
  </si>
  <si>
    <t>JPSI</t>
  </si>
  <si>
    <t>ATOM</t>
  </si>
  <si>
    <t>Global X Global Carbon ETF (Synthetic)</t>
  </si>
  <si>
    <t>JPMorgan Sustainable Infrastructure Active ETF (Managed Fund)</t>
  </si>
  <si>
    <t>VanEck Gold Bullion ETF</t>
  </si>
  <si>
    <t>Skerryvore Global Emerging Marekts All-Cap Equity Fund</t>
  </si>
  <si>
    <t>Global X Uranium ETF</t>
  </si>
  <si>
    <t>JPMorgan Climate Change Solutions Active ETF (Managed Fund)</t>
  </si>
  <si>
    <t>MFOA</t>
  </si>
  <si>
    <t>XASG</t>
  </si>
  <si>
    <t>XALG</t>
  </si>
  <si>
    <t>Milford Australian Absolute Growth Fund (Hedge Fund)</t>
  </si>
  <si>
    <t>Alphinity Global Equity Fund (Managed Fund)</t>
  </si>
  <si>
    <t>Alphinity Global Sustainable Fund (Managed Fund)</t>
  </si>
  <si>
    <t>AYLD</t>
  </si>
  <si>
    <t>QYLD</t>
  </si>
  <si>
    <t>UYLD</t>
  </si>
  <si>
    <t>PGTX</t>
  </si>
  <si>
    <t>Global X Nasdaq 100 Covered Call ETF</t>
  </si>
  <si>
    <t>Global X S&amp;P 500 Covered Call ETF</t>
  </si>
  <si>
    <t>Platinum Transition (Quoted Managed Hedge Fund)</t>
  </si>
  <si>
    <t>Global X S&amp;P/ASX 200 Covered Call ETF</t>
  </si>
  <si>
    <t>CHESS FUM ($m)#</t>
  </si>
  <si>
    <t>CHESS FUM ($m) Change</t>
  </si>
  <si>
    <t>CHESSFunds Inflow / Outflow ($m) ***</t>
  </si>
  <si>
    <t>* Average % Spread = provides the time weighted average of all bid/ask spreads as a percentage of the mid price. The bid/ask points used for the computation correspond to the quotes received for fhe period for the first business day of the month until the last business day of the month. Bid/ask spread points are only considered during the continuous trading period, and only when the spread is defined and non-negative.</t>
  </si>
  <si>
    <t xml:space="preserve">* Average % Spread = provides the time weighted average of all bid/ask spreads as a percentage of the mid price. The bid/ask points used for the computation correspond to the quotes received for fhe period for the first BD of the month until the last BD of the month. </t>
  </si>
  <si>
    <t>VanEck FTSE International Property (Hedged) ETF</t>
  </si>
  <si>
    <t>IISV</t>
  </si>
  <si>
    <t>GOOD</t>
  </si>
  <si>
    <t>RAI05</t>
  </si>
  <si>
    <t>Intell Invest Select Value Shr Fund (Managed Fund)</t>
  </si>
  <si>
    <t>Janus Henderson Sust Cr Active ETF (Managed Fund)</t>
  </si>
  <si>
    <t>Clearbridge Rare Infrastructure Inc Fd - Unhedged</t>
  </si>
  <si>
    <t>WGA01</t>
  </si>
  <si>
    <t>AGF01</t>
  </si>
  <si>
    <t>GFF01</t>
  </si>
  <si>
    <t>MWS01</t>
  </si>
  <si>
    <t>MGB01</t>
  </si>
  <si>
    <t>MWH01</t>
  </si>
  <si>
    <t>GFH01</t>
  </si>
  <si>
    <t>IFP01</t>
  </si>
  <si>
    <t>Winton Global Alpha Fund.</t>
  </si>
  <si>
    <t>IFP Global Franchise Fund.</t>
  </si>
  <si>
    <t>Walter Scott Global Equity Fund.</t>
  </si>
  <si>
    <t>Macquarie Professional Series Global Altern Fund.</t>
  </si>
  <si>
    <t>Walter Scott Global Equity Fund (Hedged).</t>
  </si>
  <si>
    <t>IFP Global Franchise Fund (Hedged).</t>
  </si>
  <si>
    <t>IFP Global Franchise Fund II.</t>
  </si>
  <si>
    <t>IOF01</t>
  </si>
  <si>
    <t>DYB01</t>
  </si>
  <si>
    <t>AUF01</t>
  </si>
  <si>
    <t>RRO01</t>
  </si>
  <si>
    <t>0</t>
  </si>
  <si>
    <t>OZXX</t>
  </si>
  <si>
    <t>USIG</t>
  </si>
  <si>
    <t>SFZ19</t>
  </si>
  <si>
    <t>SFZ20</t>
  </si>
  <si>
    <t>Global X Australia Ex Financials &amp; Resources ETF</t>
  </si>
  <si>
    <t>Global X USD Corporate Bond ETF (Currency Hedged)</t>
  </si>
  <si>
    <t>SGH Ex-20 Australian Equities</t>
  </si>
  <si>
    <t>SGH Australian Small Companies</t>
  </si>
  <si>
    <t>JHPI</t>
  </si>
  <si>
    <t>JPEQ</t>
  </si>
  <si>
    <t>JPHQ</t>
  </si>
  <si>
    <t>GLIN</t>
  </si>
  <si>
    <t>GLPR</t>
  </si>
  <si>
    <t>HGBL</t>
  </si>
  <si>
    <t>TBIL</t>
  </si>
  <si>
    <t>BGBL</t>
  </si>
  <si>
    <t>BAOR</t>
  </si>
  <si>
    <t>DAOR</t>
  </si>
  <si>
    <t>JPMorgan US 100Q Equity Premium Income Active ETF (Managed Fund) (Hedged)</t>
  </si>
  <si>
    <t>JPMorgan US 100Q Equity Premium Income Active ETF (Managed Fund)</t>
  </si>
  <si>
    <t>iShares Core FTSE Global Infrastructure (AUD Hedged) ETF</t>
  </si>
  <si>
    <t>iShares Core FTSE Global Property Ex Australia (AUD Hedged) ETF</t>
  </si>
  <si>
    <t>Betashares Global Shares Currency Hedged ETF</t>
  </si>
  <si>
    <t>VanEck 1-3 Month US Treasury Bond ETF</t>
  </si>
  <si>
    <t>Betashares Global Shares ETF</t>
  </si>
  <si>
    <t>Aoris International Fund (Class B) (Unhedged) (Managed Fund)</t>
  </si>
  <si>
    <t>Aoris International Fund (Class D) (Hedged) (Managed Fund)</t>
  </si>
  <si>
    <t>JPMorgan Equity Premium Income Active ETF (Managed Fund) (Hedged)</t>
  </si>
  <si>
    <t>0.95%</t>
  </si>
  <si>
    <t>0.98%</t>
  </si>
  <si>
    <t>-0.11%</t>
  </si>
  <si>
    <t>1.66%</t>
  </si>
  <si>
    <t>5.92%</t>
  </si>
  <si>
    <t>0.72%</t>
  </si>
  <si>
    <t>1.27%</t>
  </si>
  <si>
    <t>0.84%</t>
  </si>
  <si>
    <t>3.87%</t>
  </si>
  <si>
    <t>1.18%</t>
  </si>
  <si>
    <t>6.80%</t>
  </si>
  <si>
    <t>0.85%</t>
  </si>
  <si>
    <t>3.43%</t>
  </si>
  <si>
    <t>0.99%</t>
  </si>
  <si>
    <t>0.54%</t>
  </si>
  <si>
    <t>1.61%</t>
  </si>
  <si>
    <t>5.48%</t>
  </si>
  <si>
    <t>0.66%</t>
  </si>
  <si>
    <t>1.13%</t>
  </si>
  <si>
    <t>5.96%</t>
  </si>
  <si>
    <t>0.76%</t>
  </si>
  <si>
    <t>0.77%</t>
  </si>
  <si>
    <t>0.92%</t>
  </si>
  <si>
    <t>4.03%</t>
  </si>
  <si>
    <t>0.26%</t>
  </si>
  <si>
    <t>5.55%</t>
  </si>
  <si>
    <t>0.07%</t>
  </si>
  <si>
    <t>0.75%</t>
  </si>
  <si>
    <t>1.85%</t>
  </si>
  <si>
    <t>0.90%</t>
  </si>
  <si>
    <t>2.78%</t>
  </si>
  <si>
    <t>2.60%</t>
  </si>
  <si>
    <t>0.80%</t>
  </si>
  <si>
    <t>2.02%</t>
  </si>
  <si>
    <t>4.93%</t>
  </si>
  <si>
    <t>1.07%</t>
  </si>
  <si>
    <t>3.46%</t>
  </si>
  <si>
    <t>0.29%</t>
  </si>
  <si>
    <t>1.20%</t>
  </si>
  <si>
    <t>10.79%</t>
  </si>
  <si>
    <t>0.36%</t>
  </si>
  <si>
    <t>1.43%</t>
  </si>
  <si>
    <t>1.78%</t>
  </si>
  <si>
    <t>1.28%</t>
  </si>
  <si>
    <t>1.05%</t>
  </si>
  <si>
    <t>1.35%</t>
  </si>
  <si>
    <t>3.29%</t>
  </si>
  <si>
    <t>1.00%</t>
  </si>
  <si>
    <t>0.87%</t>
  </si>
  <si>
    <t>2.98%</t>
  </si>
  <si>
    <t>4.53%</t>
  </si>
  <si>
    <t>1.10%</t>
  </si>
  <si>
    <t>1.15%</t>
  </si>
  <si>
    <t>3.62%</t>
  </si>
  <si>
    <t>0.52%</t>
  </si>
  <si>
    <t>1.25%</t>
  </si>
  <si>
    <t>4.90%</t>
  </si>
  <si>
    <t>1.52%</t>
  </si>
  <si>
    <t>0.61%</t>
  </si>
  <si>
    <t>0.30%</t>
  </si>
  <si>
    <t>6.57%</t>
  </si>
  <si>
    <t>0.27%</t>
  </si>
  <si>
    <t>2.82%</t>
  </si>
  <si>
    <t>1.01%</t>
  </si>
  <si>
    <t>0.20%</t>
  </si>
  <si>
    <t>2.27%</t>
  </si>
  <si>
    <t>0.59%</t>
  </si>
  <si>
    <t>3.12%</t>
  </si>
  <si>
    <t>1.26%</t>
  </si>
  <si>
    <t>3.67%</t>
  </si>
  <si>
    <t>3.88%</t>
  </si>
  <si>
    <t>0.39%</t>
  </si>
  <si>
    <t>0.35%</t>
  </si>
  <si>
    <t>4.88%</t>
  </si>
  <si>
    <t>0.88%</t>
  </si>
  <si>
    <t>0.67%</t>
  </si>
  <si>
    <t>2.20%</t>
  </si>
  <si>
    <t>2.15%</t>
  </si>
  <si>
    <t>1.30%</t>
  </si>
  <si>
    <t>0.65%</t>
  </si>
  <si>
    <t>0.60%</t>
  </si>
  <si>
    <t>0.70%</t>
  </si>
  <si>
    <t>1.82%</t>
  </si>
  <si>
    <t>1.23%</t>
  </si>
  <si>
    <t>0.44%</t>
  </si>
  <si>
    <t>1.03%</t>
  </si>
  <si>
    <t>0.97%</t>
  </si>
  <si>
    <t>0.53%</t>
  </si>
  <si>
    <t>1.51%</t>
  </si>
  <si>
    <t>0.64%</t>
  </si>
  <si>
    <t>0.15%</t>
  </si>
  <si>
    <t>1.67%</t>
  </si>
  <si>
    <t>2.90%</t>
  </si>
  <si>
    <t>4.21%</t>
  </si>
  <si>
    <t>0.48%</t>
  </si>
  <si>
    <t>1.48%</t>
  </si>
  <si>
    <t>2.92%</t>
  </si>
  <si>
    <t>5.59%</t>
  </si>
  <si>
    <t>-0.19%</t>
  </si>
  <si>
    <t>0.49%</t>
  </si>
  <si>
    <t>1.04%</t>
  </si>
  <si>
    <t>0.45%</t>
  </si>
  <si>
    <t>1.60%</t>
  </si>
  <si>
    <t>0.55%</t>
  </si>
  <si>
    <t>0.74%</t>
  </si>
  <si>
    <t>-1.45%</t>
  </si>
  <si>
    <t>5.97%</t>
  </si>
  <si>
    <t>0.69%</t>
  </si>
  <si>
    <t>6.26%</t>
  </si>
  <si>
    <t>1.84%</t>
  </si>
  <si>
    <t>0.42%</t>
  </si>
  <si>
    <t>1.93%</t>
  </si>
  <si>
    <t>0.79%</t>
  </si>
  <si>
    <t>4.18%</t>
  </si>
  <si>
    <t>0.68%</t>
  </si>
  <si>
    <t>1.83%</t>
  </si>
  <si>
    <t>2.68%</t>
  </si>
  <si>
    <t>1.45%</t>
  </si>
  <si>
    <t>0.50%</t>
  </si>
  <si>
    <t>-0.36%</t>
  </si>
  <si>
    <t>1.06%</t>
  </si>
  <si>
    <t>0.40%</t>
  </si>
  <si>
    <t>4.27%</t>
  </si>
  <si>
    <t>4.02%</t>
  </si>
  <si>
    <t>0.78%</t>
  </si>
  <si>
    <t>2.55%</t>
  </si>
  <si>
    <t>1.99%</t>
  </si>
  <si>
    <t>0.86%</t>
  </si>
  <si>
    <t>-1.03%</t>
  </si>
  <si>
    <t>1.77%</t>
  </si>
  <si>
    <t>1.40%</t>
  </si>
  <si>
    <t>-1.98%</t>
  </si>
  <si>
    <t>2.05%</t>
  </si>
  <si>
    <t>0.00%</t>
  </si>
  <si>
    <t>5.00%</t>
  </si>
  <si>
    <t>1.12%</t>
  </si>
  <si>
    <t>3.19%</t>
  </si>
  <si>
    <t>1.55%</t>
  </si>
  <si>
    <t>0.51%</t>
  </si>
  <si>
    <t>-0.18%</t>
  </si>
  <si>
    <t>0.37%</t>
  </si>
  <si>
    <t>6.71%</t>
  </si>
  <si>
    <t>5.29%</t>
  </si>
  <si>
    <t>0.57%</t>
  </si>
  <si>
    <t>0.63%</t>
  </si>
  <si>
    <t>0.38%</t>
  </si>
  <si>
    <t>1.87%</t>
  </si>
  <si>
    <t>1.49%</t>
  </si>
  <si>
    <t>1.89%</t>
  </si>
  <si>
    <t>0.94%</t>
  </si>
  <si>
    <t>1.39%</t>
  </si>
  <si>
    <t>1.50%</t>
  </si>
  <si>
    <t>2.13%</t>
  </si>
  <si>
    <t>-0.58%</t>
  </si>
  <si>
    <t>6.11%</t>
  </si>
  <si>
    <t>0.41%</t>
  </si>
  <si>
    <t>2.81%</t>
  </si>
  <si>
    <t>0.82%</t>
  </si>
  <si>
    <t>0.46%</t>
  </si>
  <si>
    <t>2.94%</t>
  </si>
  <si>
    <t>2.07%</t>
  </si>
  <si>
    <t>4.61%</t>
  </si>
  <si>
    <t>3.18%</t>
  </si>
  <si>
    <t>3.50%</t>
  </si>
  <si>
    <t>2.44%</t>
  </si>
  <si>
    <t>-0.10%</t>
  </si>
  <si>
    <t>2.59%</t>
  </si>
  <si>
    <t>-0.92%</t>
  </si>
  <si>
    <t>-2.78%</t>
  </si>
  <si>
    <t>1.37%</t>
  </si>
  <si>
    <t>2.74%</t>
  </si>
  <si>
    <t>-0.53%</t>
  </si>
  <si>
    <t>0.01%</t>
  </si>
  <si>
    <t>4.22%</t>
  </si>
  <si>
    <t>0.28%</t>
  </si>
  <si>
    <t>3.54%</t>
  </si>
  <si>
    <t>2.53%</t>
  </si>
  <si>
    <t>3.31%</t>
  </si>
  <si>
    <t>EAFZ</t>
  </si>
  <si>
    <t>Ellerston Asia Growth Fund (Hedge Fund)</t>
  </si>
  <si>
    <t>8.46%</t>
  </si>
  <si>
    <t>3.24%</t>
  </si>
  <si>
    <t>-0.93%</t>
  </si>
  <si>
    <t>1.70%</t>
  </si>
  <si>
    <t>5.69%</t>
  </si>
  <si>
    <t>7.60%</t>
  </si>
  <si>
    <t>2.80%</t>
  </si>
  <si>
    <t>3.11%</t>
  </si>
  <si>
    <t>10.36%</t>
  </si>
  <si>
    <t>2.63%</t>
  </si>
  <si>
    <t>8.90%</t>
  </si>
  <si>
    <t>2.11%</t>
  </si>
  <si>
    <t>1.46%</t>
  </si>
  <si>
    <t>7.46%</t>
  </si>
  <si>
    <t>4.58%</t>
  </si>
  <si>
    <t>2.64%</t>
  </si>
  <si>
    <t>1.74%</t>
  </si>
  <si>
    <t>8.40%</t>
  </si>
  <si>
    <t>3.13%</t>
  </si>
  <si>
    <t>1.31%</t>
  </si>
  <si>
    <t>2.69%</t>
  </si>
  <si>
    <t>5.37%</t>
  </si>
  <si>
    <t>3.78%</t>
  </si>
  <si>
    <t>-1.36%</t>
  </si>
  <si>
    <t>4.64%</t>
  </si>
  <si>
    <t>-1.84%</t>
  </si>
  <si>
    <t>3.91%</t>
  </si>
  <si>
    <t>7.51%</t>
  </si>
  <si>
    <t>3.14%</t>
  </si>
  <si>
    <t>6.54%</t>
  </si>
  <si>
    <t>6.59%</t>
  </si>
  <si>
    <t>6.42%</t>
  </si>
  <si>
    <t>7.39%</t>
  </si>
  <si>
    <t>0.05%</t>
  </si>
  <si>
    <t>9.41%</t>
  </si>
  <si>
    <t>8.92%</t>
  </si>
  <si>
    <t>2.19%</t>
  </si>
  <si>
    <t>7.62%</t>
  </si>
  <si>
    <t>7.02%</t>
  </si>
  <si>
    <t>6.46%</t>
  </si>
  <si>
    <t>2.08%</t>
  </si>
  <si>
    <t>2.62%</t>
  </si>
  <si>
    <t>8.53%</t>
  </si>
  <si>
    <t>2.43%</t>
  </si>
  <si>
    <t>0.33%</t>
  </si>
  <si>
    <t>2.38%</t>
  </si>
  <si>
    <t>13.12%</t>
  </si>
  <si>
    <t>1.09%</t>
  </si>
  <si>
    <t>-2.40%</t>
  </si>
  <si>
    <t>3.98%</t>
  </si>
  <si>
    <t>7.81%</t>
  </si>
  <si>
    <t>11.10%</t>
  </si>
  <si>
    <t>4.97%</t>
  </si>
  <si>
    <t>4.60%</t>
  </si>
  <si>
    <t>5.84%</t>
  </si>
  <si>
    <t>6.32%</t>
  </si>
  <si>
    <t>-0.27%</t>
  </si>
  <si>
    <t>9.89%</t>
  </si>
  <si>
    <t>2.00%</t>
  </si>
  <si>
    <t>1.57%</t>
  </si>
  <si>
    <t>11.76%</t>
  </si>
  <si>
    <t>2.49%</t>
  </si>
  <si>
    <t>0.62%</t>
  </si>
  <si>
    <t>6.88%</t>
  </si>
  <si>
    <t>3.60%</t>
  </si>
  <si>
    <t>6.12%</t>
  </si>
  <si>
    <t>-2.03%</t>
  </si>
  <si>
    <t>2.88%</t>
  </si>
  <si>
    <t>4.89%</t>
  </si>
  <si>
    <t>4.59%</t>
  </si>
  <si>
    <t>-0.21%</t>
  </si>
  <si>
    <t>6.14%</t>
  </si>
  <si>
    <t>-3.98%</t>
  </si>
  <si>
    <t>3.04%</t>
  </si>
  <si>
    <t>3.94%</t>
  </si>
  <si>
    <t>BCOM</t>
  </si>
  <si>
    <t>Global X Bloomberg Commodity ETF (Synthetic)</t>
  </si>
  <si>
    <t>14.57%</t>
  </si>
  <si>
    <t>14.25%</t>
  </si>
  <si>
    <t>2.21%</t>
  </si>
  <si>
    <t>3.96%</t>
  </si>
  <si>
    <t>2.87%</t>
  </si>
  <si>
    <t>3.80%</t>
  </si>
  <si>
    <t>1.54%</t>
  </si>
  <si>
    <t>10.04%</t>
  </si>
  <si>
    <t>5.56%</t>
  </si>
  <si>
    <t>10.46%</t>
  </si>
  <si>
    <t>7.94%</t>
  </si>
  <si>
    <t>9.19%</t>
  </si>
  <si>
    <t>1.86%</t>
  </si>
  <si>
    <t>11.69%</t>
  </si>
  <si>
    <t>0.58%</t>
  </si>
  <si>
    <t>3.84%</t>
  </si>
  <si>
    <t>12.90%</t>
  </si>
  <si>
    <t>3.23%</t>
  </si>
  <si>
    <t>-0.42%</t>
  </si>
  <si>
    <t>3.49%</t>
  </si>
  <si>
    <t>-0.79%</t>
  </si>
  <si>
    <t>8.23%</t>
  </si>
  <si>
    <t>13.90%</t>
  </si>
  <si>
    <t>-1.22%</t>
  </si>
  <si>
    <t>2.86%</t>
  </si>
  <si>
    <t>5.52%</t>
  </si>
  <si>
    <t>3.97%</t>
  </si>
  <si>
    <t>2.72%</t>
  </si>
  <si>
    <t>2.24%</t>
  </si>
  <si>
    <t>3.68%</t>
  </si>
  <si>
    <t>6.36%</t>
  </si>
  <si>
    <t>4.83%</t>
  </si>
  <si>
    <t>1.95%</t>
  </si>
  <si>
    <t>8.73%</t>
  </si>
  <si>
    <t>0.13%</t>
  </si>
  <si>
    <t>-1.52%</t>
  </si>
  <si>
    <t>-0.91%</t>
  </si>
  <si>
    <t>2.89%</t>
  </si>
  <si>
    <t>12.97%</t>
  </si>
  <si>
    <t>-2.21%</t>
  </si>
  <si>
    <t>-1.46%</t>
  </si>
  <si>
    <t>5.35%</t>
  </si>
  <si>
    <t>7.66%</t>
  </si>
  <si>
    <t>5.39%</t>
  </si>
  <si>
    <t>2.34%</t>
  </si>
  <si>
    <t>-2.80%</t>
  </si>
  <si>
    <t>0.24%</t>
  </si>
  <si>
    <t>2.40%</t>
  </si>
  <si>
    <t>7.35%</t>
  </si>
  <si>
    <t>-0.73%</t>
  </si>
  <si>
    <t>1.53%</t>
  </si>
  <si>
    <t>-0.45%</t>
  </si>
  <si>
    <t>5.90%</t>
  </si>
  <si>
    <t>15.94%</t>
  </si>
  <si>
    <t>7.21%</t>
  </si>
  <si>
    <t>12.04%</t>
  </si>
  <si>
    <t>4.68%</t>
  </si>
  <si>
    <t>9.29%</t>
  </si>
  <si>
    <t>-1.00%</t>
  </si>
  <si>
    <t>10.58%</t>
  </si>
  <si>
    <t>8.70%</t>
  </si>
  <si>
    <t>2.65%</t>
  </si>
  <si>
    <t>5.42%</t>
  </si>
  <si>
    <t>-2.81%</t>
  </si>
  <si>
    <t>-2.16%</t>
  </si>
  <si>
    <t>7.88%</t>
  </si>
  <si>
    <t>-4.66%</t>
  </si>
  <si>
    <t>4.55%</t>
  </si>
  <si>
    <t>3.26%</t>
  </si>
  <si>
    <t>8.36%</t>
  </si>
  <si>
    <t>3.89%</t>
  </si>
  <si>
    <t>8.82%</t>
  </si>
  <si>
    <t>8.43%</t>
  </si>
  <si>
    <t>5.81%</t>
  </si>
  <si>
    <t>1.41%</t>
  </si>
  <si>
    <t>10.15%</t>
  </si>
  <si>
    <t>3.15%</t>
  </si>
  <si>
    <t>9.27%</t>
  </si>
  <si>
    <t>10.60%</t>
  </si>
  <si>
    <t>1.32%</t>
  </si>
  <si>
    <t>3.77%</t>
  </si>
  <si>
    <t>6.17%</t>
  </si>
  <si>
    <t>6.72%</t>
  </si>
  <si>
    <t>13.52%</t>
  </si>
  <si>
    <t>16.67%</t>
  </si>
  <si>
    <t>-2.38%</t>
  </si>
  <si>
    <t>10.75%</t>
  </si>
  <si>
    <t>6.60%</t>
  </si>
  <si>
    <t>-0.25%</t>
  </si>
  <si>
    <t>7.27%</t>
  </si>
  <si>
    <t>5.25%</t>
  </si>
  <si>
    <t>7.19%</t>
  </si>
  <si>
    <t>-2.49%</t>
  </si>
  <si>
    <t>17.17%</t>
  </si>
  <si>
    <t>-1.89%</t>
  </si>
  <si>
    <t>2.73%</t>
  </si>
  <si>
    <t>12.57%</t>
  </si>
  <si>
    <t>9.13%</t>
  </si>
  <si>
    <t>1.14%</t>
  </si>
  <si>
    <t>2.57%</t>
  </si>
  <si>
    <t>-1.63%</t>
  </si>
  <si>
    <t>9.01%</t>
  </si>
  <si>
    <t>-0.70%</t>
  </si>
  <si>
    <t>1.21%</t>
  </si>
  <si>
    <t>5.17%</t>
  </si>
  <si>
    <t>7.36%</t>
  </si>
  <si>
    <t>3.99%</t>
  </si>
  <si>
    <t>5.40%</t>
  </si>
  <si>
    <t>3.07%</t>
  </si>
  <si>
    <t>7.47%</t>
  </si>
  <si>
    <t>6.73%</t>
  </si>
  <si>
    <t>-0.83%</t>
  </si>
  <si>
    <t>-0.46%</t>
  </si>
  <si>
    <t>1.44%</t>
  </si>
  <si>
    <t>8.20%</t>
  </si>
  <si>
    <t>7.31%</t>
  </si>
  <si>
    <t>2.03%</t>
  </si>
  <si>
    <t>5.83%</t>
  </si>
  <si>
    <t>13.10%</t>
  </si>
  <si>
    <t>5.53%</t>
  </si>
  <si>
    <t>10.81%</t>
  </si>
  <si>
    <t>7.72%</t>
  </si>
  <si>
    <t>7.56%</t>
  </si>
  <si>
    <t>2.22%</t>
  </si>
  <si>
    <t>-0.85%</t>
  </si>
  <si>
    <t>-3.69%</t>
  </si>
  <si>
    <t>-2.84%</t>
  </si>
  <si>
    <t>5.22%</t>
  </si>
  <si>
    <t>9.79%</t>
  </si>
  <si>
    <t>8.93%</t>
  </si>
  <si>
    <t>5.60%</t>
  </si>
  <si>
    <t>2.17%</t>
  </si>
  <si>
    <t>6.10%</t>
  </si>
  <si>
    <t>3.86%</t>
  </si>
  <si>
    <t>14.43%</t>
  </si>
  <si>
    <t>12.36%</t>
  </si>
  <si>
    <t>16.30%</t>
  </si>
  <si>
    <t>7.80%</t>
  </si>
  <si>
    <t>6.66%</t>
  </si>
  <si>
    <t>13.77%</t>
  </si>
  <si>
    <t>-0.54%</t>
  </si>
  <si>
    <t>12.79%</t>
  </si>
  <si>
    <t>0.83%</t>
  </si>
  <si>
    <t>6.94%</t>
  </si>
  <si>
    <t>-2.86%</t>
  </si>
  <si>
    <t>7.78%</t>
  </si>
  <si>
    <t>-0.48%</t>
  </si>
  <si>
    <t>-0.68%</t>
  </si>
  <si>
    <t>3.21%</t>
  </si>
  <si>
    <t>6.98%</t>
  </si>
  <si>
    <t>Global X S&amp;P/ASX 200 High Dividend ETF</t>
  </si>
  <si>
    <t>ABG</t>
  </si>
  <si>
    <t>Abacus Group</t>
  </si>
  <si>
    <t>Monash Investors Small Companies Trust (Hedge Fund)</t>
  </si>
  <si>
    <t>Betashares Interest Rate Hedged Australian Grade Corporate Bond ETF</t>
  </si>
  <si>
    <t>Betashares Energyr Transition Metals ETF</t>
  </si>
  <si>
    <t>Betashares Global Royalties ETF</t>
  </si>
  <si>
    <t>Betashares NASDAQ 100 Yield Maximiser Fund (Managed Fund)</t>
  </si>
  <si>
    <t>Betashares Metaverse ETF</t>
  </si>
  <si>
    <t>Betashares Solar ETF</t>
  </si>
  <si>
    <t>Betashares Global Uranium ETF</t>
  </si>
  <si>
    <t>Betashares Future of Food ETF</t>
  </si>
  <si>
    <t>Betashares Australian Quality ETF</t>
  </si>
  <si>
    <t>Betashares Digital Health and Telemedicine ETF</t>
  </si>
  <si>
    <t>Betashares Online Retail and E-Commerce ETF</t>
  </si>
  <si>
    <t>Betashares Video Games and Esports ETF</t>
  </si>
  <si>
    <t>Betashares Australian Composite Bond ETF</t>
  </si>
  <si>
    <t>Betashares Electric Vehicles and Future Mobility ETF</t>
  </si>
  <si>
    <t>Betashares Future of Payments ETF</t>
  </si>
  <si>
    <t>Betashares Crypto Innovators ETF</t>
  </si>
  <si>
    <t>Betashares Australian Major Bank Hybrids Index ETF</t>
  </si>
  <si>
    <t>Betashares Climate Change Innovation ETF</t>
  </si>
  <si>
    <t>Betashares Cloud Computing ETF</t>
  </si>
  <si>
    <t>Betashares Global Sustainability Leaders ETF - Currency Hedged</t>
  </si>
  <si>
    <t>Betashares NASDAQ 100 ETF - Currency Hedged</t>
  </si>
  <si>
    <t>Betashares Global Quality Leaders ETF - Currency Hedged</t>
  </si>
  <si>
    <t>Betashares U.S. Treasury Bond20+ Year ETF - Currency Hedged</t>
  </si>
  <si>
    <t>Betashares S&amp;P/ASX Australian Technology ETF</t>
  </si>
  <si>
    <t xml:space="preserve">Betashares Ethical High Growth ETF </t>
  </si>
  <si>
    <t xml:space="preserve">Betashares Ethical Diversified Balanced ETF </t>
  </si>
  <si>
    <t xml:space="preserve">Betashares Ethical Diversified Growth ETF </t>
  </si>
  <si>
    <t xml:space="preserve">Betashares Diversified All Growth ETF </t>
  </si>
  <si>
    <t>Betashares Sustainability leaders Diversified Bond ETF - Currency Hedged</t>
  </si>
  <si>
    <t>Betashares India Quality ETF</t>
  </si>
  <si>
    <t>Betashares FTSE 100 ETF</t>
  </si>
  <si>
    <t>Betashares Australian Government Bond ETF</t>
  </si>
  <si>
    <t>Betashares Martin Currie Emerging Markets Fund (Managed Fund)</t>
  </si>
  <si>
    <t>Betashares Western Asset Australian Bond Fund (Managed Fund)</t>
  </si>
  <si>
    <t>Betashares Global Quality Leaders ETF</t>
  </si>
  <si>
    <t>Betashares Global Income Leaders ETF</t>
  </si>
  <si>
    <t>Betashares Asia Technology Tigers ETF</t>
  </si>
  <si>
    <t>Betashares Global Robotics and Artificial Intelligence ETF</t>
  </si>
  <si>
    <t>Betashares Australian Investment Grade Bond ETF</t>
  </si>
  <si>
    <t>Betashares Martin Currie Equity Income Fund (Managed Fund)</t>
  </si>
  <si>
    <t>Betashares Martin Currie Real Income Fund (Managed Fund)</t>
  </si>
  <si>
    <t>Betashares Australian Sustainability Leaders ETF</t>
  </si>
  <si>
    <t>Betashares Active Australian Hybrids Fund</t>
  </si>
  <si>
    <t>Betashares Australian Bank Senior Floating Rate Bond ETF</t>
  </si>
  <si>
    <t>Betashares Australian Small Companies Select Fund (Managed Fund)</t>
  </si>
  <si>
    <t>Betashares Strong Australian Dollar Fund (Hedge Fund)</t>
  </si>
  <si>
    <t>Betashares Strong US Dollar Fund (Hedge Fund)</t>
  </si>
  <si>
    <t>Betashares Global Sustainability Leaders ETF</t>
  </si>
  <si>
    <t>Betashares Australian Ex-20 Portfolio Diversifier ETF</t>
  </si>
  <si>
    <t>Betashares Global Cybersecurity ETF</t>
  </si>
  <si>
    <t>Betashares Global Healthcare ETF - Currency Hedged</t>
  </si>
  <si>
    <t>Betashares Global Agriculture Companies ETF</t>
  </si>
  <si>
    <t>Betashares Global Banks ETF - Currency Hedged</t>
  </si>
  <si>
    <t>Betashares Global Gold Miners ETF - Currency Hedged</t>
  </si>
  <si>
    <t>Betashares Global Energy Companies ETF - Currency Hedged</t>
  </si>
  <si>
    <t>Betashares Europe ETF - Currency Hedged</t>
  </si>
  <si>
    <t>Betashares Japan ETF - Currency Hedged</t>
  </si>
  <si>
    <t>Betashares Managed Risk Global Share Fund (Managed Fund)</t>
  </si>
  <si>
    <t>Betashares Managed Risk Australian Share Fund (Managed Fund)</t>
  </si>
  <si>
    <t>Betashares US Equities Strong Bear Currency Hedged (Hedge Fund)</t>
  </si>
  <si>
    <t>Betashares Geared US Equity Fund Currency Hedged (Hedge Fund)</t>
  </si>
  <si>
    <t>Betashares NASDAQ 100 ETF</t>
  </si>
  <si>
    <t>Betashares Australian Strong Bear (Hedge Fund)</t>
  </si>
  <si>
    <t xml:space="preserve">Betashares S&amp;P 500 Equal Weight ETF </t>
  </si>
  <si>
    <t>Betashares Australian Dividend Harvester Fund (Managed Fund)</t>
  </si>
  <si>
    <t>Betashares S&amp;P 500 Yield Maximiser Fund (Managed Fund)</t>
  </si>
  <si>
    <t>Betashares Geared Australian Equity Fund (Hedge Fund)</t>
  </si>
  <si>
    <t>Betashares FTSE RAFI Australia 200 ETF</t>
  </si>
  <si>
    <t>Betashares Australia Top20 Equity Yield Maximiser Fund (Managed Fund)</t>
  </si>
  <si>
    <t>Betashares Australian Equities Bear (Hedge Fund)</t>
  </si>
  <si>
    <t>Betashares Crude Oil Index ETF-Currency Hedged (Synthetic)</t>
  </si>
  <si>
    <t>Betashares Euro ETF</t>
  </si>
  <si>
    <t>Betashares British Pound ETF</t>
  </si>
  <si>
    <t>Betashares Gold Bullion ETF (Currency Hedged)</t>
  </si>
  <si>
    <t>Betashares U.S Dollar ETF</t>
  </si>
  <si>
    <t xml:space="preserve">Betashares Financials Sector ETF </t>
  </si>
  <si>
    <t xml:space="preserve">Betashares Resources Sector ETF </t>
  </si>
  <si>
    <t>N100</t>
  </si>
  <si>
    <t>Global X US 100 ETF</t>
  </si>
  <si>
    <t>Investors Mutual Concentrated Australian Share Fund (Quoted Managed Fund)</t>
  </si>
  <si>
    <t>IMLC</t>
  </si>
  <si>
    <t>12.61%</t>
  </si>
  <si>
    <t>-0.09%</t>
  </si>
  <si>
    <t>3.55%</t>
  </si>
  <si>
    <t>19.33%</t>
  </si>
  <si>
    <t>11.64%</t>
  </si>
  <si>
    <t>9.21%</t>
  </si>
  <si>
    <t>21.84%</t>
  </si>
  <si>
    <t>9.71%</t>
  </si>
  <si>
    <t>-0.56%</t>
  </si>
  <si>
    <t>6.44%</t>
  </si>
  <si>
    <t>-0.04%</t>
  </si>
  <si>
    <t>-1.44%</t>
  </si>
  <si>
    <t>-2.82%</t>
  </si>
  <si>
    <t>-1.10%</t>
  </si>
  <si>
    <t>-1.33%</t>
  </si>
  <si>
    <t>3.05%</t>
  </si>
  <si>
    <t>8.67%</t>
  </si>
  <si>
    <t>-2.15%</t>
  </si>
  <si>
    <t>1.75%</t>
  </si>
  <si>
    <t>7.05%</t>
  </si>
  <si>
    <t>4.73%</t>
  </si>
  <si>
    <t>5.64%</t>
  </si>
  <si>
    <t>-1.15%</t>
  </si>
  <si>
    <t>11.15%</t>
  </si>
  <si>
    <t>11.25%</t>
  </si>
  <si>
    <t>-3.46%</t>
  </si>
  <si>
    <t>2.18%</t>
  </si>
  <si>
    <t>9.86%</t>
  </si>
  <si>
    <t>15.48%</t>
  </si>
  <si>
    <t>6.48%</t>
  </si>
  <si>
    <t>5.65%</t>
  </si>
  <si>
    <t>8.27%</t>
  </si>
  <si>
    <t>6.97%</t>
  </si>
  <si>
    <t>8.91%</t>
  </si>
  <si>
    <t>10.49%</t>
  </si>
  <si>
    <t>3.73%</t>
  </si>
  <si>
    <t>10.12%</t>
  </si>
  <si>
    <t>0.25%</t>
  </si>
  <si>
    <t>7.06%</t>
  </si>
  <si>
    <t>9.15%</t>
  </si>
  <si>
    <t>1.71%</t>
  </si>
  <si>
    <t>19.62%</t>
  </si>
  <si>
    <t>12.44%</t>
  </si>
  <si>
    <t>7.32%</t>
  </si>
  <si>
    <t>-0.61%</t>
  </si>
  <si>
    <t>4.31%</t>
  </si>
  <si>
    <t>5.50%</t>
  </si>
  <si>
    <t>4.44%</t>
  </si>
  <si>
    <t>24.31%</t>
  </si>
  <si>
    <t>12.93%</t>
  </si>
  <si>
    <t>20.14%</t>
  </si>
  <si>
    <t>5.98%</t>
  </si>
  <si>
    <t>4.32%</t>
  </si>
  <si>
    <t>4.74%</t>
  </si>
  <si>
    <t>-0.32%</t>
  </si>
  <si>
    <t>2.75%</t>
  </si>
  <si>
    <t>1.42%</t>
  </si>
  <si>
    <t>1.98%</t>
  </si>
  <si>
    <t>7.13%</t>
  </si>
  <si>
    <t>23.80%</t>
  </si>
  <si>
    <t>16.94%</t>
  </si>
  <si>
    <t>12.27%</t>
  </si>
  <si>
    <t>-3.82%</t>
  </si>
  <si>
    <t>-1.40%</t>
  </si>
  <si>
    <t>-3.77%</t>
  </si>
  <si>
    <t>6.92%</t>
  </si>
  <si>
    <t>7.97%</t>
  </si>
  <si>
    <t>-0.77%</t>
  </si>
  <si>
    <t>3.61%</t>
  </si>
  <si>
    <t>10.32%</t>
  </si>
  <si>
    <t>7.73%</t>
  </si>
  <si>
    <t>-0.94%</t>
  </si>
  <si>
    <t>7.91%</t>
  </si>
  <si>
    <t>7.59%</t>
  </si>
  <si>
    <t>-0.65%</t>
  </si>
  <si>
    <t>14.34%</t>
  </si>
  <si>
    <t>7.67%</t>
  </si>
  <si>
    <t>-0.35%</t>
  </si>
  <si>
    <t>8.96%</t>
  </si>
  <si>
    <t>14.00%</t>
  </si>
  <si>
    <t>5.02%</t>
  </si>
  <si>
    <t>0.04%</t>
  </si>
  <si>
    <t>5.70%</t>
  </si>
  <si>
    <t>12.02%</t>
  </si>
  <si>
    <t>6.43%</t>
  </si>
  <si>
    <t>11.72%</t>
  </si>
  <si>
    <t>-1.60%</t>
  </si>
  <si>
    <t>6.89%</t>
  </si>
  <si>
    <t>12.63%</t>
  </si>
  <si>
    <t>26.61%</t>
  </si>
  <si>
    <t>5.41%</t>
  </si>
  <si>
    <t>15.56%</t>
  </si>
  <si>
    <t>-5.62%</t>
  </si>
  <si>
    <t>-4.55%</t>
  </si>
  <si>
    <t>-9.30%</t>
  </si>
  <si>
    <t>-2.56%</t>
  </si>
  <si>
    <t>-3.57%</t>
  </si>
  <si>
    <t>-1.62%</t>
  </si>
  <si>
    <t>-13.60%</t>
  </si>
  <si>
    <t>-37.04%</t>
  </si>
  <si>
    <t>10.71%</t>
  </si>
  <si>
    <t>15.49%</t>
  </si>
  <si>
    <t>8.31%</t>
  </si>
  <si>
    <t>-1.76%</t>
  </si>
  <si>
    <t>-1.67%</t>
  </si>
  <si>
    <t>6.56%</t>
  </si>
  <si>
    <t>8.05%</t>
  </si>
  <si>
    <t>0.19%</t>
  </si>
  <si>
    <t>8.09%</t>
  </si>
  <si>
    <t>-0.51%</t>
  </si>
  <si>
    <t>10.68%</t>
  </si>
  <si>
    <t>10.29%</t>
  </si>
  <si>
    <t>-1.72%</t>
  </si>
  <si>
    <t>10.96%</t>
  </si>
  <si>
    <t>0.71%</t>
  </si>
  <si>
    <t>-0.80%</t>
  </si>
  <si>
    <t>-3.42%</t>
  </si>
  <si>
    <t>11.53%</t>
  </si>
  <si>
    <t>3.71%</t>
  </si>
  <si>
    <t>23.10%</t>
  </si>
  <si>
    <t>1.97%</t>
  </si>
  <si>
    <t>6.49%</t>
  </si>
  <si>
    <t>22.29%</t>
  </si>
  <si>
    <t>12.70%</t>
  </si>
  <si>
    <t>9.37%</t>
  </si>
  <si>
    <t>9.25%</t>
  </si>
  <si>
    <t>18.62%</t>
  </si>
  <si>
    <t>11.55%</t>
  </si>
  <si>
    <t>9.94%</t>
  </si>
  <si>
    <t>4.28%</t>
  </si>
  <si>
    <t>4.20%</t>
  </si>
  <si>
    <t>5.33%</t>
  </si>
  <si>
    <t>11.03%</t>
  </si>
  <si>
    <t>18.03%</t>
  </si>
  <si>
    <t>14.07%</t>
  </si>
  <si>
    <t>10.18%</t>
  </si>
  <si>
    <t>8.52%</t>
  </si>
  <si>
    <t>8.60%</t>
  </si>
  <si>
    <t>2.51%</t>
  </si>
  <si>
    <t>8.12%</t>
  </si>
  <si>
    <t>4.54%</t>
  </si>
  <si>
    <t>7.14%</t>
  </si>
  <si>
    <t>-1.53%</t>
  </si>
  <si>
    <t>-0.49%</t>
  </si>
  <si>
    <t>-3.62%</t>
  </si>
  <si>
    <t>-1.68%</t>
  </si>
  <si>
    <t>-1.18%</t>
  </si>
  <si>
    <t>5.47%</t>
  </si>
  <si>
    <t>22.31%</t>
  </si>
  <si>
    <t>9.30%</t>
  </si>
  <si>
    <t>-1.83%</t>
  </si>
  <si>
    <t>5.45%</t>
  </si>
  <si>
    <t>12.71%</t>
  </si>
  <si>
    <t>8.07%</t>
  </si>
  <si>
    <t>-0.66%</t>
  </si>
  <si>
    <t>5.32%</t>
  </si>
  <si>
    <t>18.34%</t>
  </si>
  <si>
    <t>24.43%</t>
  </si>
  <si>
    <t>15.59%</t>
  </si>
  <si>
    <t>8.76%</t>
  </si>
  <si>
    <t>14.78%</t>
  </si>
  <si>
    <t>10.53%</t>
  </si>
  <si>
    <t>11.37%</t>
  </si>
  <si>
    <t>-2.27%</t>
  </si>
  <si>
    <t>11.35%</t>
  </si>
  <si>
    <t>10.17%</t>
  </si>
  <si>
    <t>-4.18%</t>
  </si>
  <si>
    <t>-3.11%</t>
  </si>
  <si>
    <t>-10.89%</t>
  </si>
  <si>
    <t>-1.55%</t>
  </si>
  <si>
    <t>-2.17%</t>
  </si>
  <si>
    <t>-3.00%</t>
  </si>
  <si>
    <t>-4.37%</t>
  </si>
  <si>
    <t>-5.88%</t>
  </si>
  <si>
    <t>-1.41%</t>
  </si>
  <si>
    <t>-1.08%</t>
  </si>
  <si>
    <t>8.02%</t>
  </si>
  <si>
    <t>-1.27%</t>
  </si>
  <si>
    <t>10.51%</t>
  </si>
  <si>
    <t>5.30%</t>
  </si>
  <si>
    <t>-2.32%</t>
  </si>
  <si>
    <t>5.95%</t>
  </si>
  <si>
    <t>3.79%</t>
  </si>
  <si>
    <t>1.96%</t>
  </si>
  <si>
    <t>0.81%</t>
  </si>
  <si>
    <t>-4.03%</t>
  </si>
  <si>
    <t>2.54%</t>
  </si>
  <si>
    <t>15.87%</t>
  </si>
  <si>
    <t>13.16%</t>
  </si>
  <si>
    <t>7.18%</t>
  </si>
  <si>
    <t>8.50%</t>
  </si>
  <si>
    <t>4.43%</t>
  </si>
  <si>
    <t>26.29%</t>
  </si>
  <si>
    <t>14.35%</t>
  </si>
  <si>
    <t>6.39%</t>
  </si>
  <si>
    <t>-1.23%</t>
  </si>
  <si>
    <t>4.82%</t>
  </si>
  <si>
    <t>5.79%</t>
  </si>
  <si>
    <t>7.89%</t>
  </si>
  <si>
    <t>-1.73%</t>
  </si>
  <si>
    <t>12.43%</t>
  </si>
  <si>
    <t>6.93%</t>
  </si>
  <si>
    <t>8.63%</t>
  </si>
  <si>
    <t>-2.19%</t>
  </si>
  <si>
    <t>10.03%</t>
  </si>
  <si>
    <t>6.83%</t>
  </si>
  <si>
    <t>4.69%</t>
  </si>
  <si>
    <t>8.89%</t>
  </si>
  <si>
    <t>5.85%</t>
  </si>
  <si>
    <t>-5.90%</t>
  </si>
  <si>
    <t>1.38%</t>
  </si>
  <si>
    <t>7.79%</t>
  </si>
  <si>
    <t>5.19%</t>
  </si>
  <si>
    <t>-2.70%</t>
  </si>
  <si>
    <t>7.57%</t>
  </si>
  <si>
    <t>4.92%</t>
  </si>
  <si>
    <t>22.27%</t>
  </si>
  <si>
    <t>11.93%</t>
  </si>
  <si>
    <t>3.39%</t>
  </si>
  <si>
    <t>16.42%</t>
  </si>
  <si>
    <t>-2.41%</t>
  </si>
  <si>
    <t>12.55%</t>
  </si>
  <si>
    <t>7.11%</t>
  </si>
  <si>
    <t>3.85%</t>
  </si>
  <si>
    <t>9.65%</t>
  </si>
  <si>
    <t>-0.13%</t>
  </si>
  <si>
    <t>-2.37%</t>
  </si>
  <si>
    <t>9.72%</t>
  </si>
  <si>
    <t>12.03%</t>
  </si>
  <si>
    <t>10.06%</t>
  </si>
  <si>
    <t>11.95%</t>
  </si>
  <si>
    <t>-1.34%</t>
  </si>
  <si>
    <t>22.15%</t>
  </si>
  <si>
    <t>9.08%</t>
  </si>
  <si>
    <t>10.41%</t>
  </si>
  <si>
    <t>-0.37%</t>
  </si>
  <si>
    <t>3.92%</t>
  </si>
  <si>
    <t>10.59%</t>
  </si>
  <si>
    <t>9.00%</t>
  </si>
  <si>
    <t>22.08%</t>
  </si>
  <si>
    <t>11.21%</t>
  </si>
  <si>
    <t>-1.30%</t>
  </si>
  <si>
    <t>8.97%</t>
  </si>
  <si>
    <t>24.41%</t>
  </si>
  <si>
    <t>6.03%</t>
  </si>
  <si>
    <t>22.78%</t>
  </si>
  <si>
    <t>4.14%</t>
  </si>
  <si>
    <t>2.77%</t>
  </si>
  <si>
    <t>15.60%</t>
  </si>
  <si>
    <t>10.27%</t>
  </si>
  <si>
    <t>-0.76%</t>
  </si>
  <si>
    <t>6.09%</t>
  </si>
  <si>
    <t>5.44%</t>
  </si>
  <si>
    <t>11.12%</t>
  </si>
  <si>
    <t>6.15%</t>
  </si>
  <si>
    <t>27.75%</t>
  </si>
  <si>
    <t>17.06%</t>
  </si>
  <si>
    <t>9.87%</t>
  </si>
  <si>
    <t>6.52%</t>
  </si>
  <si>
    <t>3.10%</t>
  </si>
  <si>
    <t>-2.22%</t>
  </si>
  <si>
    <t>0.91%</t>
  </si>
  <si>
    <t>-0.26%</t>
  </si>
  <si>
    <t>-3.02%</t>
  </si>
  <si>
    <t>2.26%</t>
  </si>
  <si>
    <t>3.63%</t>
  </si>
  <si>
    <t>-0.05%</t>
  </si>
  <si>
    <t>15.96%</t>
  </si>
  <si>
    <t>-6.48%</t>
  </si>
  <si>
    <t>-1.59%</t>
  </si>
  <si>
    <t>14.21%</t>
  </si>
  <si>
    <t>9.56%</t>
  </si>
  <si>
    <t>8.47%</t>
  </si>
  <si>
    <t>-1.28%</t>
  </si>
  <si>
    <t>24.56%</t>
  </si>
  <si>
    <t>12.39%</t>
  </si>
  <si>
    <t>-2.53%</t>
  </si>
  <si>
    <t>-1.65%</t>
  </si>
  <si>
    <t>11.41%</t>
  </si>
  <si>
    <t>8.37%</t>
  </si>
  <si>
    <t>-2.26%</t>
  </si>
  <si>
    <t>-7.82%</t>
  </si>
  <si>
    <t>0.31%</t>
  </si>
  <si>
    <t>-4.27%</t>
  </si>
  <si>
    <t>-0.20%</t>
  </si>
  <si>
    <t>5.21%</t>
  </si>
  <si>
    <t>-2.30%</t>
  </si>
  <si>
    <t>9.53%</t>
  </si>
  <si>
    <t>3.17%</t>
  </si>
  <si>
    <t>5.06%</t>
  </si>
  <si>
    <t>10.83%</t>
  </si>
  <si>
    <t>-0.84%</t>
  </si>
  <si>
    <t>26.92%</t>
  </si>
  <si>
    <t>4.35%</t>
  </si>
  <si>
    <t>8.22%</t>
  </si>
  <si>
    <t>-2.92%</t>
  </si>
  <si>
    <t>-2.14%</t>
  </si>
  <si>
    <t>4.30%</t>
  </si>
  <si>
    <t>14.63%</t>
  </si>
  <si>
    <t>6.01%</t>
  </si>
  <si>
    <t>6.07%</t>
  </si>
  <si>
    <t>11.62%</t>
  </si>
  <si>
    <t>5.46%</t>
  </si>
  <si>
    <t>5.88%</t>
  </si>
  <si>
    <t>-1.48%</t>
  </si>
  <si>
    <t>11.92%</t>
  </si>
  <si>
    <t>6.19%</t>
  </si>
  <si>
    <t>7.98%</t>
  </si>
  <si>
    <t>6.00%</t>
  </si>
  <si>
    <t>1.65%</t>
  </si>
  <si>
    <t>3.76%</t>
  </si>
  <si>
    <t>3.06%</t>
  </si>
  <si>
    <t>19.65%</t>
  </si>
  <si>
    <t>8.61%</t>
  </si>
  <si>
    <t>20.84%</t>
  </si>
  <si>
    <t>7.95%</t>
  </si>
  <si>
    <t>-0.55%</t>
  </si>
  <si>
    <t>2.14%</t>
  </si>
  <si>
    <t>9.35%</t>
  </si>
  <si>
    <t>7.00%</t>
  </si>
  <si>
    <t>-0.97%</t>
  </si>
  <si>
    <t>12.88%</t>
  </si>
  <si>
    <t>4.23%</t>
  </si>
  <si>
    <t>9.97%</t>
  </si>
  <si>
    <t>21.97%</t>
  </si>
  <si>
    <t>3.83%</t>
  </si>
  <si>
    <t>-0.82%</t>
  </si>
  <si>
    <t>9.44%</t>
  </si>
  <si>
    <t>4.66%</t>
  </si>
  <si>
    <t>19.80%</t>
  </si>
  <si>
    <t>14.06%</t>
  </si>
  <si>
    <t>10.57%</t>
  </si>
  <si>
    <t>24.10%</t>
  </si>
  <si>
    <t>-3.03%</t>
  </si>
  <si>
    <t>1.81%</t>
  </si>
  <si>
    <t>0.16%</t>
  </si>
  <si>
    <t>0.18%</t>
  </si>
  <si>
    <t>-3.20%</t>
  </si>
  <si>
    <t>-1.29%</t>
  </si>
  <si>
    <t>-0.33%</t>
  </si>
  <si>
    <t>0.03%</t>
  </si>
  <si>
    <t>-3.38%</t>
  </si>
  <si>
    <t>-0.50%</t>
  </si>
  <si>
    <t>-0.31%</t>
  </si>
  <si>
    <t>-1.05%</t>
  </si>
  <si>
    <t>-0.06%</t>
  </si>
  <si>
    <t>-0.01%</t>
  </si>
  <si>
    <t>22.03%</t>
  </si>
  <si>
    <t>6.86%</t>
  </si>
  <si>
    <t>7.48%</t>
  </si>
  <si>
    <t>2.23%</t>
  </si>
  <si>
    <t>4.49%</t>
  </si>
  <si>
    <t>1.63%</t>
  </si>
  <si>
    <t>2.37%</t>
  </si>
  <si>
    <t>5.10%</t>
  </si>
  <si>
    <t>1.24%</t>
  </si>
  <si>
    <t>2.09%</t>
  </si>
  <si>
    <t>1.17%</t>
  </si>
  <si>
    <t>9.33%</t>
  </si>
  <si>
    <t>-3.27%</t>
  </si>
  <si>
    <t>-2.94%</t>
  </si>
  <si>
    <t>7.23%</t>
  </si>
  <si>
    <t>28.36%</t>
  </si>
  <si>
    <t>21.68%</t>
  </si>
  <si>
    <t>8.15%</t>
  </si>
  <si>
    <t>5.54%</t>
  </si>
  <si>
    <t>22.62%</t>
  </si>
  <si>
    <t>14.03%</t>
  </si>
  <si>
    <t>9.98%</t>
  </si>
  <si>
    <t>-2.33%</t>
  </si>
  <si>
    <t>8.03%</t>
  </si>
  <si>
    <t>12.23%</t>
  </si>
  <si>
    <t>5.08%</t>
  </si>
  <si>
    <t>-7.47%</t>
  </si>
  <si>
    <t>5.27%</t>
  </si>
  <si>
    <t>6.24%</t>
  </si>
  <si>
    <t>4.15%</t>
  </si>
  <si>
    <t>-4.63%</t>
  </si>
  <si>
    <t>-2.51%</t>
  </si>
  <si>
    <t>1.59%</t>
  </si>
  <si>
    <t>20.87%</t>
  </si>
  <si>
    <t>2.45%</t>
  </si>
  <si>
    <t>24.62%</t>
  </si>
  <si>
    <t>-3.18%</t>
  </si>
  <si>
    <t>-0.39%</t>
  </si>
  <si>
    <t>10.09%</t>
  </si>
  <si>
    <t>-3.41%</t>
  </si>
  <si>
    <t>-0.57%</t>
  </si>
  <si>
    <t>2.30%</t>
  </si>
  <si>
    <t>-3.14%</t>
  </si>
  <si>
    <t>-0.81%</t>
  </si>
  <si>
    <t>6.25%</t>
  </si>
  <si>
    <t>8.84%</t>
  </si>
  <si>
    <t>-4.51%</t>
  </si>
  <si>
    <t>-7.99%</t>
  </si>
  <si>
    <t>4.96%</t>
  </si>
  <si>
    <t>4.98%</t>
  </si>
  <si>
    <t>-7.70%</t>
  </si>
  <si>
    <t>-3.89%</t>
  </si>
  <si>
    <t>-2.12%</t>
  </si>
  <si>
    <t>5.93%</t>
  </si>
  <si>
    <t>1.79%</t>
  </si>
  <si>
    <t>9.64%</t>
  </si>
  <si>
    <t>9.10%</t>
  </si>
  <si>
    <t>4.00%</t>
  </si>
  <si>
    <t>6.62%</t>
  </si>
  <si>
    <t>4.40%</t>
  </si>
  <si>
    <t>25.48%</t>
  </si>
  <si>
    <t>11.56%</t>
  </si>
  <si>
    <t>10.73%</t>
  </si>
  <si>
    <t>8.00%</t>
  </si>
  <si>
    <t>-0.72%</t>
  </si>
  <si>
    <t>-0.44%</t>
  </si>
  <si>
    <t>-4.08%</t>
  </si>
  <si>
    <t>-5.79%</t>
  </si>
  <si>
    <t>0.12%</t>
  </si>
  <si>
    <t>14.32%</t>
  </si>
  <si>
    <t>Exchange Traded Product Summary - August 2023</t>
  </si>
  <si>
    <t>Transaction days: 23 / Period ending: Thursday, 31 August 2023</t>
  </si>
  <si>
    <t>All values are as at Aug-23. Month Total return, 1/3 &amp; 5 year return data and spread % data is provided by Bloomberg. Dividends are reinvested. Gross dividends are used in the calculation for returns. Price is used to calculate total returns.</t>
  </si>
  <si>
    <t>Single Asset Exchange Traded Product Summary - August 2023</t>
  </si>
  <si>
    <t>All values are as at Aug-23. Month Total return, 1/3&amp;5 year annualised return and % Spread data is provided by Bloomberg. Dividends are reinvested. Gross dividends are used in the calculation for returns. Price is used to calculate total returns.</t>
  </si>
  <si>
    <t>mFund Product Summary - August 2023</t>
  </si>
  <si>
    <t>All values are as at Aug-23. Month Total return, 1/3&amp;5 year annualised return data provided by Financial Express.</t>
  </si>
  <si>
    <t>Listed Investments Summary - August 2023</t>
  </si>
  <si>
    <t>8,608.02</t>
  </si>
  <si>
    <t>304.95</t>
  </si>
  <si>
    <t>6,520.52</t>
  </si>
  <si>
    <t>1,211.47</t>
  </si>
  <si>
    <t>1,397.34</t>
  </si>
  <si>
    <t>116.33</t>
  </si>
  <si>
    <t>226.31</t>
  </si>
  <si>
    <t>767.77</t>
  </si>
  <si>
    <t>755.34</t>
  </si>
  <si>
    <t>1,035.85</t>
  </si>
  <si>
    <t>471.03</t>
  </si>
  <si>
    <t>128.93</t>
  </si>
  <si>
    <t>44.86</t>
  </si>
  <si>
    <t>50.95</t>
  </si>
  <si>
    <t>559.35</t>
  </si>
  <si>
    <t>27.6</t>
  </si>
  <si>
    <t>1.64</t>
  </si>
  <si>
    <t>565.4</t>
  </si>
  <si>
    <t>474.88</t>
  </si>
  <si>
    <t>1,838.01</t>
  </si>
  <si>
    <t>595.85</t>
  </si>
  <si>
    <t>1,848.28</t>
  </si>
  <si>
    <t>83.86</t>
  </si>
  <si>
    <t>3.43</t>
  </si>
  <si>
    <t>19.99</t>
  </si>
  <si>
    <t>181.81</t>
  </si>
  <si>
    <t>79.44</t>
  </si>
  <si>
    <t>25.39</t>
  </si>
  <si>
    <t>25.56</t>
  </si>
  <si>
    <t>39.92</t>
  </si>
  <si>
    <t>53.26</t>
  </si>
  <si>
    <t>96.61</t>
  </si>
  <si>
    <t>204.89</t>
  </si>
  <si>
    <t>83.69</t>
  </si>
  <si>
    <t>56.86</t>
  </si>
  <si>
    <t>113.38</t>
  </si>
  <si>
    <t>89.05</t>
  </si>
  <si>
    <t>235.04</t>
  </si>
  <si>
    <t>334.4</t>
  </si>
  <si>
    <t>204.97</t>
  </si>
  <si>
    <t>37.77</t>
  </si>
  <si>
    <t>792.99</t>
  </si>
  <si>
    <t>92.11</t>
  </si>
  <si>
    <t>54.8</t>
  </si>
  <si>
    <t>184.63</t>
  </si>
  <si>
    <t>475.55</t>
  </si>
  <si>
    <t>23.25</t>
  </si>
  <si>
    <t>30.02</t>
  </si>
  <si>
    <t>201.99</t>
  </si>
  <si>
    <t>273.54</t>
  </si>
  <si>
    <t>42.77</t>
  </si>
  <si>
    <t>59.99</t>
  </si>
  <si>
    <t>1,724.96</t>
  </si>
  <si>
    <t>2,510.59</t>
  </si>
  <si>
    <t>772.09</t>
  </si>
  <si>
    <t>388.61</t>
  </si>
  <si>
    <t>527.97</t>
  </si>
  <si>
    <t>703.06</t>
  </si>
  <si>
    <t>169.04</t>
  </si>
  <si>
    <t>8.22</t>
  </si>
  <si>
    <t>383.71</t>
  </si>
  <si>
    <t>305.29</t>
  </si>
  <si>
    <t>43.69</t>
  </si>
  <si>
    <t>5.31</t>
  </si>
  <si>
    <t>28.51</t>
  </si>
  <si>
    <t>57.99</t>
  </si>
  <si>
    <t>110.92</t>
  </si>
  <si>
    <t>27.16</t>
  </si>
  <si>
    <t>553.7</t>
  </si>
  <si>
    <t>1,763.53</t>
  </si>
  <si>
    <t>52.87</t>
  </si>
  <si>
    <t>11.15</t>
  </si>
  <si>
    <t>415.33</t>
  </si>
  <si>
    <t>594.4</t>
  </si>
  <si>
    <t>70.7</t>
  </si>
  <si>
    <t>132.41</t>
  </si>
  <si>
    <t>56.44</t>
  </si>
  <si>
    <t>234.42</t>
  </si>
  <si>
    <t>386.03</t>
  </si>
  <si>
    <t>15.51</t>
  </si>
  <si>
    <t>621.37</t>
  </si>
  <si>
    <t>664.42</t>
  </si>
  <si>
    <t>413.</t>
  </si>
  <si>
    <t>477.35</t>
  </si>
  <si>
    <t>481.46</t>
  </si>
  <si>
    <t>542.8</t>
  </si>
  <si>
    <t>1,782.61</t>
  </si>
  <si>
    <t>593.3</t>
  </si>
  <si>
    <t>21.48</t>
  </si>
  <si>
    <t>All values are as at Aug-23. Month Total return for 1 mth, 6 mth and 1 year, 3 &amp; 5 year annualised return data provided by Bloomberg. Dividends are reinvested. Gross dividends are used in the calculation for returns. Price is used to calculate total returns.</t>
  </si>
  <si>
    <t>AREIT Product Summary - August 2023</t>
  </si>
  <si>
    <t>1,058.98</t>
  </si>
  <si>
    <t>-1,344.95</t>
  </si>
  <si>
    <t>212.05</t>
  </si>
  <si>
    <t>-2.47</t>
  </si>
  <si>
    <t>55.2</t>
  </si>
  <si>
    <t>.89</t>
  </si>
  <si>
    <t>323.38</t>
  </si>
  <si>
    <t>9.4</t>
  </si>
  <si>
    <t>1,305.78</t>
  </si>
  <si>
    <t>-12.88</t>
  </si>
  <si>
    <t>37.79</t>
  </si>
  <si>
    <t>1.35</t>
  </si>
  <si>
    <t>2,376.82</t>
  </si>
  <si>
    <t>44.97</t>
  </si>
  <si>
    <t>309.69</t>
  </si>
  <si>
    <t>.76</t>
  </si>
  <si>
    <t>5,127.29</t>
  </si>
  <si>
    <t>61.49</t>
  </si>
  <si>
    <t>1,955.59</t>
  </si>
  <si>
    <t>-12.7</t>
  </si>
  <si>
    <t>2,559.26</t>
  </si>
  <si>
    <t>-339.79</t>
  </si>
  <si>
    <t>767.58</t>
  </si>
  <si>
    <t>-50.77</t>
  </si>
  <si>
    <t>1,270.15</t>
  </si>
  <si>
    <t>-130.94</t>
  </si>
  <si>
    <t>352.66</t>
  </si>
  <si>
    <t>.</t>
  </si>
  <si>
    <t>2,028.49</t>
  </si>
  <si>
    <t>-69.75</t>
  </si>
  <si>
    <t>8,335.63</t>
  </si>
  <si>
    <t>-53.78</t>
  </si>
  <si>
    <t>243.75</t>
  </si>
  <si>
    <t>-33.24</t>
  </si>
  <si>
    <t>1,049.44</t>
  </si>
  <si>
    <t>-33.62</t>
  </si>
  <si>
    <t>270.41</t>
  </si>
  <si>
    <t>-25.53</t>
  </si>
  <si>
    <t>340.22</t>
  </si>
  <si>
    <t>-2.66</t>
  </si>
  <si>
    <t>44,079.94</t>
  </si>
  <si>
    <t>6,271.68</t>
  </si>
  <si>
    <t>1,899.71</t>
  </si>
  <si>
    <t>-202.69</t>
  </si>
  <si>
    <t>8,045.43</t>
  </si>
  <si>
    <t>114.93</t>
  </si>
  <si>
    <t>2,544.3</t>
  </si>
  <si>
    <t>106.91</t>
  </si>
  <si>
    <t>586.78</t>
  </si>
  <si>
    <t>-23.32</t>
  </si>
  <si>
    <t>1,875.31</t>
  </si>
  <si>
    <t>116.39</t>
  </si>
  <si>
    <t>833.05</t>
  </si>
  <si>
    <t>92.95</t>
  </si>
  <si>
    <t>891.53</t>
  </si>
  <si>
    <t>72.97</t>
  </si>
  <si>
    <t>1,699.62</t>
  </si>
  <si>
    <t>77.44</t>
  </si>
  <si>
    <t>9,548.98</t>
  </si>
  <si>
    <t>631.34</t>
  </si>
  <si>
    <t>207.08</t>
  </si>
  <si>
    <t>-28.16</t>
  </si>
  <si>
    <t>3,129.55</t>
  </si>
  <si>
    <t>-39.15</t>
  </si>
  <si>
    <t>383.</t>
  </si>
  <si>
    <t>23.45</t>
  </si>
  <si>
    <t>834.06</t>
  </si>
  <si>
    <t>154.79</t>
  </si>
  <si>
    <t>2,484.03</t>
  </si>
  <si>
    <t>-123.95</t>
  </si>
  <si>
    <t>14,273.54</t>
  </si>
  <si>
    <t>519.04</t>
  </si>
  <si>
    <t>10,121.61</t>
  </si>
  <si>
    <t>501.31</t>
  </si>
  <si>
    <t>143.2</t>
  </si>
  <si>
    <t>-14.56</t>
  </si>
  <si>
    <t>88.83</t>
  </si>
  <si>
    <t>-9.39</t>
  </si>
  <si>
    <t>8,512.75</t>
  </si>
  <si>
    <t>113.81</t>
  </si>
  <si>
    <t>1,679.54</t>
  </si>
  <si>
    <t>-60.46</t>
  </si>
  <si>
    <t>195.43</t>
  </si>
  <si>
    <t>9.59</t>
  </si>
  <si>
    <t>217.98</t>
  </si>
  <si>
    <t>-.43</t>
  </si>
  <si>
    <t>51.93</t>
  </si>
  <si>
    <t>3.05</t>
  </si>
  <si>
    <t>659.21</t>
  </si>
  <si>
    <t>-7.21</t>
  </si>
  <si>
    <t>All values are as at Aug-23. Month Total return, 1/3&amp;5 year annualised return data provided by Bloomberg. Dividends are reinvested. Gross dividends are used in the calculation for returns. Price is used to calculate total returns.</t>
  </si>
  <si>
    <t>Infrastructure Summary - August 2023</t>
  </si>
  <si>
    <t>11,321.16</t>
  </si>
  <si>
    <t>8,821.07</t>
  </si>
  <si>
    <t>135.61</t>
  </si>
  <si>
    <t>40,944.11</t>
  </si>
  <si>
    <t>© Copyright 2023 ASX Operations Pty Limited ABN 42 004 523 782. All rights reserved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</si>
</sst>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44" formatCode="_-&quot;$&quot;* #,##0.00_-;\-&quot;$&quot;* #,##0.00_-;_-&quot;$&quot;* &quot;-&quot;??_-;_-@_-"/>
    <numFmt numFmtId="164" formatCode="_(&quot;$&quot;* #,##0.00_);_(&quot;$&quot;* \(#,##0.00\);_(&quot;$&quot;* &quot;-&quot;??_);_(@_)"/>
    <numFmt numFmtId="165" formatCode="_(* #,##0.00_);_(* \(#,##0.00\);_(* &quot;-&quot;??_);_(@_)"/>
    <numFmt numFmtId="166" formatCode="&quot;$&quot;#,##0"/>
    <numFmt numFmtId="167" formatCode="#,##0.0"/>
    <numFmt numFmtId="168" formatCode="0.0%"/>
    <numFmt numFmtId="169" formatCode="_-* #,##0_-;\-* #,##0_-;_-* &quot;-&quot;??_-;_-@_-"/>
    <numFmt numFmtId="170" formatCode="&quot;$&quot;#,##0.00"/>
    <numFmt numFmtId="171" formatCode="dd\-mmm\-yyyy"/>
    <numFmt numFmtId="172" formatCode="d/mm/yy;@"/>
    <numFmt numFmtId="173" formatCode="[$-F800]dddd\,\ mmmm\ dd\,\ yyyy"/>
    <numFmt numFmtId="174" formatCode="_-&quot;$&quot;* #,##0_-;\-&quot;$&quot;* #,##0_-;_-&quot;$&quot;* &quot;-&quot;??_-;_-@_-"/>
    <numFmt numFmtId="175" formatCode="0.000"/>
    <numFmt numFmtId="176" formatCode="mmmm\-yyyy"/>
    <numFmt numFmtId="177" formatCode="_(* #,##0_);_(* \(#,##0\);_(* &quot;-&quot;??_);_(@_)"/>
    <numFmt numFmtId="178" formatCode="mmm\-yyyy"/>
    <numFmt numFmtId="179" formatCode="#,##0.000"/>
    <numFmt numFmtId="180" formatCode="0.000%"/>
    <numFmt numFmtId="181" formatCode="_-* #,##0.0000_-;\-* #,##0.0000_-;_-* &quot;-&quot;??_-;_-@_-"/>
  </numFmts>
  <fonts count="114">
    <font>
      <sz val="11"/>
      <name val="ClassGarmnd BT"/>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ClassGarmnd BT"/>
      <family val="1"/>
    </font>
    <font>
      <sz val="11"/>
      <name val="Arial"/>
      <family val="2"/>
    </font>
    <font>
      <b/>
      <sz val="11"/>
      <name val="Arial"/>
      <family val="2"/>
    </font>
    <font>
      <sz val="10"/>
      <name val="Arial"/>
      <family val="2"/>
    </font>
    <font>
      <sz val="8"/>
      <name val="Arial"/>
      <family val="2"/>
    </font>
    <font>
      <b/>
      <sz val="8"/>
      <name val="Arial"/>
      <family val="2"/>
    </font>
    <font>
      <sz val="10"/>
      <name val="Arial"/>
      <family val="2"/>
    </font>
    <font>
      <b/>
      <sz val="10"/>
      <name val="Arial"/>
      <family val="2"/>
    </font>
    <font>
      <sz val="8"/>
      <name val="ClassGarmnd BT"/>
      <family val="1"/>
    </font>
    <font>
      <sz val="10"/>
      <name val="ClassGarmnd BT"/>
      <family val="1"/>
    </font>
    <font>
      <sz val="8"/>
      <color indexed="15"/>
      <name val="Verdana"/>
      <family val="2"/>
    </font>
    <font>
      <b/>
      <sz val="8"/>
      <color indexed="23"/>
      <name val="Arial"/>
      <family val="2"/>
    </font>
    <font>
      <sz val="11"/>
      <color indexed="23"/>
      <name val="Arial"/>
      <family val="2"/>
    </font>
    <font>
      <b/>
      <sz val="8"/>
      <color indexed="63"/>
      <name val="Arial"/>
      <family val="2"/>
    </font>
    <font>
      <sz val="10"/>
      <color indexed="12"/>
      <name val="Arial"/>
      <family val="2"/>
    </font>
    <font>
      <b/>
      <sz val="10"/>
      <color indexed="12"/>
      <name val="Arial"/>
      <family val="2"/>
    </font>
    <font>
      <b/>
      <sz val="10"/>
      <color indexed="63"/>
      <name val="Arial"/>
      <family val="2"/>
    </font>
    <font>
      <sz val="10"/>
      <color indexed="63"/>
      <name val="ClassGarmnd BT"/>
      <family val="1"/>
    </font>
    <font>
      <sz val="8"/>
      <color indexed="63"/>
      <name val="Arial"/>
      <family val="2"/>
    </font>
    <font>
      <sz val="8"/>
      <color indexed="63"/>
      <name val="Verdana"/>
      <family val="2"/>
    </font>
    <font>
      <sz val="11"/>
      <color indexed="63"/>
      <name val="Arial"/>
      <family val="2"/>
    </font>
    <font>
      <b/>
      <sz val="10"/>
      <color indexed="13"/>
      <name val="Arial"/>
      <family val="2"/>
    </font>
    <font>
      <b/>
      <sz val="11"/>
      <color indexed="63"/>
      <name val="Arial"/>
      <family val="2"/>
    </font>
    <font>
      <sz val="7"/>
      <color indexed="63"/>
      <name val="Verdana"/>
      <family val="2"/>
    </font>
    <font>
      <sz val="7"/>
      <color indexed="23"/>
      <name val="Verdana"/>
      <family val="2"/>
    </font>
    <font>
      <b/>
      <sz val="7"/>
      <color indexed="63"/>
      <name val="Arial"/>
      <family val="2"/>
    </font>
    <font>
      <sz val="9"/>
      <color indexed="63"/>
      <name val="Verdana"/>
      <family val="2"/>
    </font>
    <font>
      <b/>
      <sz val="12"/>
      <color indexed="63"/>
      <name val="Arial"/>
      <family val="2"/>
    </font>
    <font>
      <b/>
      <sz val="8"/>
      <color indexed="63"/>
      <name val="ClassGarmnd BT"/>
      <family val="1"/>
    </font>
    <font>
      <sz val="9"/>
      <color indexed="63"/>
      <name val="Arial"/>
      <family val="2"/>
    </font>
    <font>
      <b/>
      <sz val="9"/>
      <color indexed="63"/>
      <name val="Arial"/>
      <family val="2"/>
    </font>
    <font>
      <sz val="8"/>
      <color indexed="23"/>
      <name val="Arial"/>
      <family val="2"/>
    </font>
    <font>
      <sz val="10"/>
      <name val="Tahoma"/>
      <family val="2"/>
    </font>
    <font>
      <sz val="10"/>
      <color theme="1"/>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sz val="10"/>
      <color rgb="FF3F3F76"/>
      <name val="Arial"/>
      <family val="2"/>
    </font>
    <font>
      <sz val="10"/>
      <color rgb="FFFA7D00"/>
      <name val="Arial"/>
      <family val="2"/>
    </font>
    <font>
      <sz val="10"/>
      <color rgb="FF9C6500"/>
      <name val="Arial"/>
      <family val="2"/>
    </font>
    <font>
      <b/>
      <sz val="10"/>
      <color rgb="FF3F3F3F"/>
      <name val="Arial"/>
      <family val="2"/>
    </font>
    <font>
      <b/>
      <sz val="18"/>
      <color theme="3"/>
      <name val="Calibri"/>
      <family val="2"/>
      <scheme val="major"/>
    </font>
    <font>
      <b/>
      <sz val="10"/>
      <color theme="1"/>
      <name val="Arial"/>
      <family val="2"/>
    </font>
    <font>
      <sz val="10"/>
      <color rgb="FFFF0000"/>
      <name val="Arial"/>
      <family val="2"/>
    </font>
    <font>
      <b/>
      <sz val="18"/>
      <color theme="0"/>
      <name val="Arial"/>
      <family val="2"/>
    </font>
    <font>
      <sz val="11"/>
      <color theme="0"/>
      <name val="Arial"/>
      <family val="2"/>
    </font>
    <font>
      <sz val="18"/>
      <color theme="0"/>
      <name val="ClassGarmnd BT"/>
      <family val="1"/>
    </font>
    <font>
      <sz val="10"/>
      <color indexed="63"/>
      <name val="Arial"/>
      <family val="2"/>
    </font>
    <font>
      <sz val="11"/>
      <color theme="1"/>
      <name val="Calibri"/>
      <family val="2"/>
      <scheme val="minor"/>
    </font>
    <font>
      <sz val="11"/>
      <color theme="1" tint="0.499984740745262"/>
      <name val="Arial"/>
      <family val="2"/>
    </font>
    <font>
      <sz val="8"/>
      <color theme="1" tint="0.499984740745262"/>
      <name val="Arial"/>
      <family val="2"/>
    </font>
    <font>
      <sz val="10"/>
      <color theme="1" tint="0.499984740745262"/>
      <name val="Arial"/>
      <family val="2"/>
    </font>
    <font>
      <b/>
      <sz val="9"/>
      <color theme="1" tint="0.499984740745262"/>
      <name val="Arial"/>
      <family val="2"/>
    </font>
    <font>
      <sz val="8"/>
      <color theme="0"/>
      <name val="Arial"/>
      <family val="2"/>
    </font>
    <font>
      <b/>
      <sz val="12"/>
      <color theme="1" tint="0.499984740745262"/>
      <name val="Arial"/>
      <family val="2"/>
    </font>
    <font>
      <sz val="11"/>
      <color theme="1"/>
      <name val="Arial"/>
      <family val="2"/>
    </font>
    <font>
      <b/>
      <sz val="8"/>
      <color theme="1" tint="0.499984740745262"/>
      <name val="Arial"/>
      <family val="2"/>
    </font>
    <font>
      <b/>
      <sz val="18"/>
      <color rgb="FFB09438"/>
      <name val="Arial"/>
      <family val="2"/>
    </font>
    <font>
      <b/>
      <sz val="12"/>
      <color theme="1"/>
      <name val="Arial"/>
      <family val="2"/>
    </font>
    <font>
      <b/>
      <sz val="11"/>
      <color theme="1"/>
      <name val="Calibri"/>
      <family val="2"/>
      <scheme val="minor"/>
    </font>
    <font>
      <sz val="11"/>
      <name val="Calibri"/>
      <family val="2"/>
      <scheme val="minor"/>
    </font>
    <font>
      <b/>
      <sz val="18"/>
      <color theme="0"/>
      <name val="Calibri"/>
      <family val="2"/>
      <scheme val="minor"/>
    </font>
    <font>
      <sz val="8"/>
      <name val="Calibri"/>
      <family val="2"/>
      <scheme val="minor"/>
    </font>
    <font>
      <sz val="10"/>
      <name val="Calibri"/>
      <family val="2"/>
      <scheme val="minor"/>
    </font>
    <font>
      <sz val="7"/>
      <name val="Calibri"/>
      <family val="2"/>
      <scheme val="minor"/>
    </font>
    <font>
      <b/>
      <sz val="11"/>
      <name val="Calibri"/>
      <family val="2"/>
      <scheme val="minor"/>
    </font>
    <font>
      <sz val="9"/>
      <name val="Calibri"/>
      <family val="2"/>
      <scheme val="minor"/>
    </font>
    <font>
      <sz val="10"/>
      <name val="Arial"/>
      <family val="2"/>
    </font>
    <font>
      <sz val="12"/>
      <color theme="1"/>
      <name val="Calibri"/>
      <family val="2"/>
      <scheme val="minor"/>
    </font>
    <font>
      <sz val="10"/>
      <name val="Arial"/>
      <family val="2"/>
    </font>
    <font>
      <sz val="10"/>
      <name val="Arial"/>
      <family val="2"/>
    </font>
    <font>
      <b/>
      <sz val="12"/>
      <color theme="4"/>
      <name val="Calibri"/>
      <family val="2"/>
      <scheme val="minor"/>
    </font>
    <font>
      <b/>
      <sz val="9"/>
      <color theme="4"/>
      <name val="Calibri"/>
      <family val="2"/>
      <scheme val="minor"/>
    </font>
    <font>
      <b/>
      <sz val="11"/>
      <color theme="4"/>
      <name val="Calibri"/>
      <family val="2"/>
      <scheme val="minor"/>
    </font>
    <font>
      <sz val="11"/>
      <color theme="2"/>
      <name val="Calibri"/>
      <family val="2"/>
      <scheme val="minor"/>
    </font>
    <font>
      <b/>
      <sz val="10"/>
      <color theme="2"/>
      <name val="Calibri"/>
      <family val="2"/>
      <scheme val="minor"/>
    </font>
    <font>
      <b/>
      <sz val="10"/>
      <color theme="4"/>
      <name val="Calibri"/>
      <family val="2"/>
      <scheme val="minor"/>
    </font>
    <font>
      <b/>
      <sz val="10"/>
      <color rgb="FF0C3B6C"/>
      <name val="Calibri"/>
      <family val="2"/>
    </font>
    <font>
      <sz val="11"/>
      <color theme="4"/>
      <name val="Calibri"/>
      <family val="2"/>
      <scheme val="minor"/>
    </font>
    <font>
      <b/>
      <sz val="14"/>
      <color theme="2"/>
      <name val="Calibri"/>
      <family val="2"/>
      <scheme val="minor"/>
    </font>
    <font>
      <sz val="14"/>
      <color theme="2"/>
      <name val="Calibri"/>
      <family val="2"/>
      <scheme val="minor"/>
    </font>
    <font>
      <b/>
      <sz val="11"/>
      <color theme="5"/>
      <name val="Calibri"/>
      <family val="2"/>
      <scheme val="major"/>
    </font>
    <font>
      <u/>
      <sz val="10"/>
      <color theme="10"/>
      <name val="Calibri"/>
      <family val="2"/>
      <scheme val="minor"/>
    </font>
    <font>
      <sz val="10"/>
      <color theme="1"/>
      <name val="Calibri"/>
      <family val="2"/>
      <scheme val="minor"/>
    </font>
    <font>
      <b/>
      <sz val="18"/>
      <color theme="4"/>
      <name val="Calibri"/>
      <family val="2"/>
      <scheme val="minor"/>
    </font>
    <font>
      <sz val="8"/>
      <color theme="2"/>
      <name val="Calibri"/>
      <family val="2"/>
      <scheme val="minor"/>
    </font>
    <font>
      <sz val="14"/>
      <color theme="4"/>
      <name val="Calibri"/>
      <family val="2"/>
      <scheme val="minor"/>
    </font>
    <font>
      <b/>
      <sz val="8"/>
      <color theme="4"/>
      <name val="Calibri"/>
      <family val="2"/>
      <scheme val="minor"/>
    </font>
    <font>
      <sz val="8"/>
      <color theme="4"/>
      <name val="Calibri"/>
      <family val="2"/>
      <scheme val="minor"/>
    </font>
    <font>
      <sz val="10"/>
      <color theme="4"/>
      <name val="Calibri"/>
      <family val="2"/>
      <scheme val="minor"/>
    </font>
    <font>
      <b/>
      <sz val="14"/>
      <color theme="4"/>
      <name val="Calibri"/>
      <family val="2"/>
      <scheme val="minor"/>
    </font>
    <font>
      <sz val="7.5"/>
      <color theme="4"/>
      <name val="Calibri"/>
      <family val="2"/>
      <scheme val="minor"/>
    </font>
    <font>
      <sz val="7"/>
      <color theme="4"/>
      <name val="Calibri"/>
      <family val="2"/>
      <scheme val="minor"/>
    </font>
    <font>
      <sz val="12"/>
      <color theme="4"/>
      <name val="Calibri"/>
      <family val="2"/>
      <scheme val="minor"/>
    </font>
    <font>
      <b/>
      <sz val="20"/>
      <color theme="4"/>
      <name val="Calibri"/>
      <family val="2"/>
      <scheme val="minor"/>
    </font>
    <font>
      <b/>
      <sz val="7"/>
      <color theme="4"/>
      <name val="Calibri"/>
      <family val="2"/>
      <scheme val="minor"/>
    </font>
    <font>
      <sz val="6"/>
      <color theme="4"/>
      <name val="Calibri"/>
      <family val="2"/>
      <scheme val="minor"/>
    </font>
    <font>
      <sz val="11"/>
      <name val="ClassGarmnd BT"/>
    </font>
    <font>
      <sz val="10"/>
      <color rgb="FF0C3B6C"/>
      <name val="Calibri"/>
      <family val="2"/>
      <scheme val="minor"/>
    </font>
  </fonts>
  <fills count="5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18"/>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1"/>
        <bgColor indexed="64"/>
      </patternFill>
    </fill>
    <fill>
      <patternFill patternType="solid">
        <fgColor theme="0" tint="-4.9989318521683403E-2"/>
        <bgColor indexed="64"/>
      </patternFill>
    </fill>
    <fill>
      <patternFill patternType="solid">
        <fgColor rgb="FF88CCEE"/>
        <bgColor indexed="64"/>
      </patternFill>
    </fill>
    <fill>
      <patternFill patternType="solid">
        <fgColor rgb="FF77CCBB"/>
        <bgColor indexed="64"/>
      </patternFill>
    </fill>
    <fill>
      <patternFill patternType="solid">
        <fgColor rgb="FFCFEDE7"/>
        <bgColor indexed="64"/>
      </patternFill>
    </fill>
    <fill>
      <patternFill patternType="solid">
        <fgColor rgb="FFD4DBE2"/>
        <bgColor indexed="64"/>
      </patternFill>
    </fill>
    <fill>
      <patternFill patternType="solid">
        <fgColor rgb="FFDAEFFA"/>
        <bgColor indexed="64"/>
      </patternFill>
    </fill>
    <fill>
      <patternFill patternType="solid">
        <fgColor rgb="FFDBF1DB"/>
        <bgColor indexed="64"/>
      </patternFill>
    </fill>
    <fill>
      <patternFill patternType="solid">
        <fgColor rgb="FFE0E8F0"/>
        <bgColor indexed="64"/>
      </patternFill>
    </fill>
    <fill>
      <patternFill patternType="solid">
        <fgColor rgb="FF7FCDBF"/>
        <bgColor indexed="64"/>
      </patternFill>
    </fill>
    <fill>
      <patternFill patternType="solid">
        <fgColor rgb="FF9CAFC2"/>
        <bgColor indexed="64"/>
      </patternFill>
    </fill>
    <fill>
      <patternFill patternType="solid">
        <fgColor rgb="FF90CFEC"/>
        <bgColor indexed="64"/>
      </patternFill>
    </fill>
    <fill>
      <patternFill patternType="solid">
        <fgColor rgb="FFBECCD4"/>
        <bgColor indexed="64"/>
      </patternFill>
    </fill>
    <fill>
      <patternFill patternType="solid">
        <fgColor rgb="FFAED9B2"/>
        <bgColor indexed="64"/>
      </patternFill>
    </fill>
    <fill>
      <patternFill patternType="solid">
        <fgColor rgb="FF009FDF"/>
        <bgColor indexed="64"/>
      </patternFill>
    </fill>
  </fills>
  <borders count="22">
    <border>
      <left/>
      <right/>
      <top/>
      <bottom/>
      <diagonal/>
    </border>
    <border>
      <left style="thin">
        <color indexed="64"/>
      </left>
      <right/>
      <top style="thin">
        <color indexed="64"/>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64"/>
      </top>
      <bottom/>
      <diagonal/>
    </border>
    <border>
      <left/>
      <right/>
      <top style="thin">
        <color indexed="8"/>
      </top>
      <bottom style="thin">
        <color indexed="8"/>
      </bottom>
      <diagonal/>
    </border>
    <border>
      <left style="thin">
        <color indexed="8"/>
      </left>
      <right style="thin">
        <color indexed="8"/>
      </right>
      <top/>
      <bottom style="thin">
        <color indexed="8"/>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style="thin">
        <color rgb="FFAED9B2"/>
      </top>
      <bottom/>
      <diagonal/>
    </border>
    <border>
      <left/>
      <right/>
      <top/>
      <bottom style="thin">
        <color rgb="FFAED9B2"/>
      </bottom>
      <diagonal/>
    </border>
  </borders>
  <cellStyleXfs count="72">
    <xf numFmtId="0" fontId="0" fillId="0" borderId="0" applyNumberFormat="0" applyFill="0" applyBorder="0" applyAlignment="0" applyProtection="0"/>
    <xf numFmtId="0" fontId="42" fillId="8" borderId="0" applyNumberFormat="0" applyBorder="0" applyAlignment="0" applyProtection="0"/>
    <xf numFmtId="0" fontId="42" fillId="9" borderId="0" applyNumberFormat="0" applyBorder="0" applyAlignment="0" applyProtection="0"/>
    <xf numFmtId="0" fontId="42" fillId="10" borderId="0" applyNumberFormat="0" applyBorder="0" applyAlignment="0" applyProtection="0"/>
    <xf numFmtId="0" fontId="42" fillId="11" borderId="0" applyNumberFormat="0" applyBorder="0" applyAlignment="0" applyProtection="0"/>
    <xf numFmtId="0" fontId="42" fillId="12" borderId="0" applyNumberFormat="0" applyBorder="0" applyAlignment="0" applyProtection="0"/>
    <xf numFmtId="0" fontId="42" fillId="13" borderId="0" applyNumberFormat="0" applyBorder="0" applyAlignment="0" applyProtection="0"/>
    <xf numFmtId="0" fontId="42" fillId="14" borderId="0" applyNumberFormat="0" applyBorder="0" applyAlignment="0" applyProtection="0"/>
    <xf numFmtId="0" fontId="42" fillId="15" borderId="0" applyNumberFormat="0" applyBorder="0" applyAlignment="0" applyProtection="0"/>
    <xf numFmtId="0" fontId="42" fillId="16" borderId="0" applyNumberFormat="0" applyBorder="0" applyAlignment="0" applyProtection="0"/>
    <xf numFmtId="0" fontId="42" fillId="17" borderId="0" applyNumberFormat="0" applyBorder="0" applyAlignment="0" applyProtection="0"/>
    <xf numFmtId="0" fontId="42" fillId="18" borderId="0" applyNumberFormat="0" applyBorder="0" applyAlignment="0" applyProtection="0"/>
    <xf numFmtId="0" fontId="42" fillId="19" borderId="0" applyNumberFormat="0" applyBorder="0" applyAlignment="0" applyProtection="0"/>
    <xf numFmtId="0" fontId="43" fillId="20" borderId="0" applyNumberFormat="0" applyBorder="0" applyAlignment="0" applyProtection="0"/>
    <xf numFmtId="0" fontId="43" fillId="21" borderId="0" applyNumberFormat="0" applyBorder="0" applyAlignment="0" applyProtection="0"/>
    <xf numFmtId="0" fontId="43" fillId="22" borderId="0" applyNumberFormat="0" applyBorder="0" applyAlignment="0" applyProtection="0"/>
    <xf numFmtId="0" fontId="43" fillId="23" borderId="0" applyNumberFormat="0" applyBorder="0" applyAlignment="0" applyProtection="0"/>
    <xf numFmtId="0" fontId="43" fillId="24" borderId="0" applyNumberFormat="0" applyBorder="0" applyAlignment="0" applyProtection="0"/>
    <xf numFmtId="0" fontId="43" fillId="25" borderId="0" applyNumberFormat="0" applyBorder="0" applyAlignment="0" applyProtection="0"/>
    <xf numFmtId="0" fontId="43" fillId="26" borderId="0" applyNumberFormat="0" applyBorder="0" applyAlignment="0" applyProtection="0"/>
    <xf numFmtId="0" fontId="43" fillId="27" borderId="0" applyNumberFormat="0" applyBorder="0" applyAlignment="0" applyProtection="0"/>
    <xf numFmtId="0" fontId="43" fillId="28" borderId="0" applyNumberFormat="0" applyBorder="0" applyAlignment="0" applyProtection="0"/>
    <xf numFmtId="0" fontId="43" fillId="29" borderId="0" applyNumberFormat="0" applyBorder="0" applyAlignment="0" applyProtection="0"/>
    <xf numFmtId="0" fontId="43" fillId="30" borderId="0" applyNumberFormat="0" applyBorder="0" applyAlignment="0" applyProtection="0"/>
    <xf numFmtId="0" fontId="43" fillId="31" borderId="0" applyNumberFormat="0" applyBorder="0" applyAlignment="0" applyProtection="0"/>
    <xf numFmtId="0" fontId="44" fillId="32" borderId="0" applyNumberFormat="0" applyBorder="0" applyAlignment="0" applyProtection="0"/>
    <xf numFmtId="0" fontId="45" fillId="33" borderId="9" applyNumberFormat="0" applyAlignment="0" applyProtection="0"/>
    <xf numFmtId="0" fontId="46" fillId="34" borderId="10" applyNumberFormat="0" applyAlignment="0" applyProtection="0"/>
    <xf numFmtId="165" fontId="9" fillId="0" borderId="0" applyFont="0" applyFill="0" applyBorder="0" applyAlignment="0" applyProtection="0"/>
    <xf numFmtId="164" fontId="9" fillId="0" borderId="0" applyFont="0" applyFill="0" applyBorder="0" applyAlignment="0" applyProtection="0"/>
    <xf numFmtId="0" fontId="47" fillId="0" borderId="0" applyNumberFormat="0" applyFill="0" applyBorder="0" applyAlignment="0" applyProtection="0"/>
    <xf numFmtId="0" fontId="48" fillId="35" borderId="0" applyNumberFormat="0" applyBorder="0" applyAlignment="0" applyProtection="0"/>
    <xf numFmtId="0" fontId="49" fillId="0" borderId="11" applyNumberFormat="0" applyFill="0" applyAlignment="0" applyProtection="0"/>
    <xf numFmtId="0" fontId="50" fillId="0" borderId="12" applyNumberFormat="0" applyFill="0" applyAlignment="0" applyProtection="0"/>
    <xf numFmtId="0" fontId="51" fillId="0" borderId="13" applyNumberFormat="0" applyFill="0" applyAlignment="0" applyProtection="0"/>
    <xf numFmtId="0" fontId="51" fillId="0" borderId="0" applyNumberFormat="0" applyFill="0" applyBorder="0" applyAlignment="0" applyProtection="0"/>
    <xf numFmtId="0" fontId="52" fillId="36" borderId="9" applyNumberFormat="0" applyAlignment="0" applyProtection="0"/>
    <xf numFmtId="0" fontId="53" fillId="0" borderId="14" applyNumberFormat="0" applyFill="0" applyAlignment="0" applyProtection="0"/>
    <xf numFmtId="0" fontId="54" fillId="37" borderId="0" applyNumberFormat="0" applyBorder="0" applyAlignment="0" applyProtection="0"/>
    <xf numFmtId="0" fontId="42" fillId="0" borderId="0"/>
    <xf numFmtId="0" fontId="15" fillId="0" borderId="0"/>
    <xf numFmtId="0" fontId="42" fillId="38" borderId="15" applyNumberFormat="0" applyFont="0" applyAlignment="0" applyProtection="0"/>
    <xf numFmtId="0" fontId="55" fillId="33" borderId="16" applyNumberFormat="0" applyAlignment="0" applyProtection="0"/>
    <xf numFmtId="9" fontId="9" fillId="0" borderId="0" applyFont="0" applyFill="0" applyBorder="0" applyAlignment="0" applyProtection="0"/>
    <xf numFmtId="0" fontId="36" fillId="2" borderId="1" applyFont="0" applyFill="0" applyAlignment="0"/>
    <xf numFmtId="0" fontId="56" fillId="0" borderId="0" applyNumberFormat="0" applyFill="0" applyBorder="0" applyAlignment="0" applyProtection="0"/>
    <xf numFmtId="0" fontId="57" fillId="0" borderId="17" applyNumberFormat="0" applyFill="0" applyAlignment="0" applyProtection="0"/>
    <xf numFmtId="0" fontId="58" fillId="0" borderId="0" applyNumberFormat="0" applyFill="0" applyBorder="0" applyAlignment="0" applyProtection="0"/>
    <xf numFmtId="0" fontId="63" fillId="0" borderId="0"/>
    <xf numFmtId="0" fontId="12" fillId="0" borderId="0" applyNumberFormat="0" applyFill="0" applyBorder="0" applyAlignment="0" applyProtection="0"/>
    <xf numFmtId="0" fontId="8" fillId="0" borderId="0"/>
    <xf numFmtId="0" fontId="7" fillId="0" borderId="0"/>
    <xf numFmtId="0" fontId="6" fillId="0" borderId="0"/>
    <xf numFmtId="0" fontId="5" fillId="0" borderId="0"/>
    <xf numFmtId="0" fontId="12" fillId="0" borderId="0"/>
    <xf numFmtId="0" fontId="82" fillId="0" borderId="0"/>
    <xf numFmtId="0" fontId="4" fillId="0" borderId="0"/>
    <xf numFmtId="0" fontId="3" fillId="0" borderId="0"/>
    <xf numFmtId="0" fontId="83" fillId="0" borderId="0"/>
    <xf numFmtId="44" fontId="83" fillId="0" borderId="0" applyFont="0" applyFill="0" applyBorder="0" applyAlignment="0" applyProtection="0"/>
    <xf numFmtId="9" fontId="83" fillId="0" borderId="0" applyFont="0" applyFill="0" applyBorder="0" applyAlignment="0" applyProtection="0"/>
    <xf numFmtId="0" fontId="84" fillId="0" borderId="0"/>
    <xf numFmtId="0" fontId="85" fillId="0" borderId="0"/>
    <xf numFmtId="0" fontId="86" fillId="0" borderId="0" applyNumberFormat="0" applyFill="0" applyAlignment="0" applyProtection="0"/>
    <xf numFmtId="0" fontId="78" fillId="0" borderId="0" applyNumberFormat="0" applyFill="0" applyBorder="0" applyAlignment="0" applyProtection="0"/>
    <xf numFmtId="0" fontId="96" fillId="0" borderId="0" applyNumberFormat="0" applyFill="0" applyAlignment="0" applyProtection="0"/>
    <xf numFmtId="0" fontId="97" fillId="0" borderId="0" applyNumberFormat="0" applyFill="0" applyBorder="0" applyAlignment="0" applyProtection="0"/>
    <xf numFmtId="0" fontId="98" fillId="0" borderId="0"/>
    <xf numFmtId="0" fontId="112" fillId="0" borderId="0" applyNumberFormat="0" applyFill="0" applyBorder="0" applyAlignment="0" applyProtection="0"/>
    <xf numFmtId="0" fontId="2" fillId="0" borderId="0"/>
    <xf numFmtId="44" fontId="2" fillId="0" borderId="0" applyFont="0" applyFill="0" applyBorder="0" applyAlignment="0" applyProtection="0"/>
    <xf numFmtId="9" fontId="2" fillId="0" borderId="0" applyFont="0" applyFill="0" applyBorder="0" applyAlignment="0" applyProtection="0"/>
  </cellStyleXfs>
  <cellXfs count="656">
    <xf numFmtId="0" fontId="0" fillId="0" borderId="0" xfId="0"/>
    <xf numFmtId="0" fontId="10" fillId="0" borderId="0" xfId="0" applyFont="1"/>
    <xf numFmtId="0" fontId="10" fillId="0" borderId="0" xfId="0" applyFont="1" applyAlignment="1">
      <alignment horizontal="left"/>
    </xf>
    <xf numFmtId="3" fontId="12" fillId="0" borderId="0" xfId="0" applyNumberFormat="1" applyFont="1" applyFill="1" applyBorder="1" applyAlignment="1">
      <alignment horizontal="right" wrapText="1"/>
    </xf>
    <xf numFmtId="0" fontId="16" fillId="0" borderId="0" xfId="40" applyFont="1" applyFill="1" applyBorder="1" applyAlignment="1">
      <alignment horizontal="center" wrapText="1"/>
    </xf>
    <xf numFmtId="0" fontId="16" fillId="0" borderId="0" xfId="40" applyFont="1" applyFill="1" applyBorder="1" applyAlignment="1">
      <alignment horizontal="center" vertical="center" wrapText="1"/>
    </xf>
    <xf numFmtId="0" fontId="16" fillId="0" borderId="0" xfId="40" applyFont="1" applyFill="1" applyBorder="1" applyAlignment="1">
      <alignment wrapText="1"/>
    </xf>
    <xf numFmtId="3" fontId="12" fillId="0" borderId="0" xfId="40" applyNumberFormat="1" applyFont="1" applyFill="1" applyBorder="1" applyAlignment="1">
      <alignment horizontal="right" wrapText="1"/>
    </xf>
    <xf numFmtId="0" fontId="12" fillId="0" borderId="0" xfId="40" applyFont="1" applyFill="1" applyBorder="1"/>
    <xf numFmtId="0" fontId="12" fillId="0" borderId="0" xfId="0" applyFont="1" applyFill="1" applyBorder="1" applyAlignment="1">
      <alignment wrapText="1"/>
    </xf>
    <xf numFmtId="0" fontId="16" fillId="0" borderId="0" xfId="0" applyFont="1" applyFill="1" applyBorder="1" applyAlignment="1">
      <alignment horizontal="center" vertical="center" wrapText="1"/>
    </xf>
    <xf numFmtId="0" fontId="16" fillId="0" borderId="0" xfId="0" applyFont="1" applyFill="1" applyBorder="1" applyAlignment="1">
      <alignment wrapText="1"/>
    </xf>
    <xf numFmtId="0" fontId="12" fillId="0" borderId="0" xfId="0" applyFont="1" applyFill="1" applyBorder="1"/>
    <xf numFmtId="3" fontId="12" fillId="0" borderId="0" xfId="0" applyNumberFormat="1" applyFont="1" applyFill="1" applyBorder="1"/>
    <xf numFmtId="169" fontId="12" fillId="0" borderId="0" xfId="28" applyNumberFormat="1" applyFont="1" applyFill="1" applyBorder="1"/>
    <xf numFmtId="169" fontId="12" fillId="0" borderId="0" xfId="0" applyNumberFormat="1" applyFont="1" applyFill="1" applyBorder="1"/>
    <xf numFmtId="3" fontId="12" fillId="0" borderId="0" xfId="40" applyNumberFormat="1" applyFont="1" applyFill="1" applyBorder="1"/>
    <xf numFmtId="17" fontId="16" fillId="0" borderId="0" xfId="40" applyNumberFormat="1" applyFont="1" applyFill="1" applyBorder="1" applyAlignment="1">
      <alignment wrapText="1"/>
    </xf>
    <xf numFmtId="3" fontId="12" fillId="3" borderId="0" xfId="0" applyNumberFormat="1" applyFont="1" applyFill="1" applyBorder="1"/>
    <xf numFmtId="3" fontId="12" fillId="3" borderId="0" xfId="0" applyNumberFormat="1" applyFont="1" applyFill="1" applyBorder="1" applyAlignment="1">
      <alignment horizontal="right" wrapText="1"/>
    </xf>
    <xf numFmtId="3" fontId="12" fillId="0" borderId="0" xfId="0" applyNumberFormat="1" applyFont="1"/>
    <xf numFmtId="169" fontId="16" fillId="0" borderId="0" xfId="0" applyNumberFormat="1" applyFont="1" applyFill="1" applyBorder="1"/>
    <xf numFmtId="0" fontId="0" fillId="0" borderId="0" xfId="0" applyAlignment="1">
      <alignment wrapText="1"/>
    </xf>
    <xf numFmtId="0" fontId="16" fillId="0" borderId="0" xfId="0" applyFont="1"/>
    <xf numFmtId="166" fontId="12" fillId="0" borderId="0" xfId="0" applyNumberFormat="1" applyFont="1"/>
    <xf numFmtId="172" fontId="12" fillId="0" borderId="0" xfId="0" applyNumberFormat="1" applyFont="1"/>
    <xf numFmtId="0" fontId="16" fillId="0" borderId="0" xfId="0" applyFont="1" applyAlignment="1">
      <alignment horizontal="right"/>
    </xf>
    <xf numFmtId="166" fontId="16" fillId="0" borderId="0" xfId="0" applyNumberFormat="1" applyFont="1" applyAlignment="1">
      <alignment horizontal="right"/>
    </xf>
    <xf numFmtId="172" fontId="16" fillId="0" borderId="0" xfId="0" applyNumberFormat="1" applyFont="1" applyAlignment="1">
      <alignment horizontal="right"/>
    </xf>
    <xf numFmtId="3" fontId="16" fillId="0" borderId="0" xfId="0" applyNumberFormat="1" applyFont="1" applyFill="1" applyBorder="1"/>
    <xf numFmtId="3" fontId="0" fillId="0" borderId="0" xfId="0" applyNumberFormat="1"/>
    <xf numFmtId="0" fontId="23" fillId="0" borderId="0" xfId="0" applyFont="1" applyFill="1" applyBorder="1"/>
    <xf numFmtId="0" fontId="30" fillId="4" borderId="2" xfId="0" applyFont="1" applyFill="1" applyBorder="1" applyAlignment="1">
      <alignment horizontal="center" vertical="center" wrapText="1"/>
    </xf>
    <xf numFmtId="3" fontId="12" fillId="5" borderId="2" xfId="0" applyNumberFormat="1" applyFont="1" applyFill="1" applyBorder="1" applyAlignment="1">
      <alignment horizontal="right" wrapText="1"/>
    </xf>
    <xf numFmtId="0" fontId="12" fillId="5" borderId="2" xfId="0" applyFont="1" applyFill="1" applyBorder="1" applyAlignment="1">
      <alignment horizontal="right" wrapText="1"/>
    </xf>
    <xf numFmtId="0" fontId="24" fillId="0" borderId="2" xfId="0" applyFont="1" applyFill="1" applyBorder="1" applyAlignment="1">
      <alignment horizontal="right"/>
    </xf>
    <xf numFmtId="0" fontId="12" fillId="0" borderId="0" xfId="0" applyFont="1" applyFill="1" applyBorder="1" applyAlignment="1">
      <alignment horizontal="center"/>
    </xf>
    <xf numFmtId="3" fontId="12" fillId="0" borderId="0" xfId="28" applyNumberFormat="1" applyFont="1" applyFill="1" applyBorder="1"/>
    <xf numFmtId="0" fontId="16" fillId="0" borderId="0" xfId="0" applyFont="1" applyAlignment="1">
      <alignment horizontal="center"/>
    </xf>
    <xf numFmtId="0" fontId="31" fillId="0" borderId="0" xfId="0" applyFont="1"/>
    <xf numFmtId="0" fontId="31" fillId="0" borderId="0" xfId="0" applyFont="1" applyAlignment="1">
      <alignment horizontal="right"/>
    </xf>
    <xf numFmtId="0" fontId="31" fillId="0" borderId="0" xfId="0" applyFont="1" applyAlignment="1">
      <alignment horizontal="right" indent="1"/>
    </xf>
    <xf numFmtId="0" fontId="31" fillId="0" borderId="0" xfId="0" applyFont="1" applyAlignment="1">
      <alignment horizontal="left"/>
    </xf>
    <xf numFmtId="0" fontId="0" fillId="0" borderId="0" xfId="0" applyNumberFormat="1"/>
    <xf numFmtId="0" fontId="16" fillId="0" borderId="0" xfId="0" applyFont="1" applyBorder="1" applyAlignment="1">
      <alignment horizontal="center"/>
    </xf>
    <xf numFmtId="0" fontId="21" fillId="0" borderId="0" xfId="0" applyFont="1" applyFill="1" applyBorder="1" applyAlignment="1">
      <alignment vertical="center"/>
    </xf>
    <xf numFmtId="0" fontId="20" fillId="0" borderId="0" xfId="0" applyFont="1" applyFill="1" applyBorder="1" applyAlignment="1">
      <alignment vertical="center"/>
    </xf>
    <xf numFmtId="0" fontId="22" fillId="0" borderId="0" xfId="0" applyFont="1" applyFill="1" applyBorder="1" applyAlignment="1">
      <alignment horizontal="right" vertical="center"/>
    </xf>
    <xf numFmtId="10" fontId="33" fillId="0" borderId="0" xfId="0" applyNumberFormat="1" applyFont="1" applyFill="1" applyBorder="1" applyAlignment="1">
      <alignment horizontal="right" wrapText="1" indent="1"/>
    </xf>
    <xf numFmtId="0" fontId="28" fillId="0" borderId="0" xfId="0" applyFont="1" applyFill="1" applyBorder="1" applyAlignment="1"/>
    <xf numFmtId="169" fontId="28" fillId="0" borderId="0" xfId="28" applyNumberFormat="1" applyFont="1" applyFill="1" applyBorder="1" applyAlignment="1">
      <alignment horizontal="center"/>
    </xf>
    <xf numFmtId="0" fontId="10" fillId="0" borderId="0" xfId="0" applyFont="1" applyFill="1" applyBorder="1"/>
    <xf numFmtId="170" fontId="33" fillId="0" borderId="0" xfId="0" applyNumberFormat="1" applyFont="1" applyFill="1" applyBorder="1" applyAlignment="1">
      <alignment horizontal="right" indent="2"/>
    </xf>
    <xf numFmtId="3" fontId="32" fillId="0" borderId="0" xfId="0" applyNumberFormat="1" applyFont="1" applyFill="1" applyBorder="1" applyAlignment="1">
      <alignment horizontal="center"/>
    </xf>
    <xf numFmtId="171" fontId="32" fillId="0" borderId="0" xfId="0" applyNumberFormat="1" applyFont="1" applyFill="1" applyBorder="1" applyAlignment="1">
      <alignment horizontal="center" wrapText="1"/>
    </xf>
    <xf numFmtId="167" fontId="32" fillId="0" borderId="0" xfId="0" applyNumberFormat="1" applyFont="1" applyFill="1" applyBorder="1" applyAlignment="1">
      <alignment horizontal="center"/>
    </xf>
    <xf numFmtId="0" fontId="36" fillId="0" borderId="0" xfId="0" applyFont="1" applyFill="1" applyBorder="1" applyAlignment="1"/>
    <xf numFmtId="0" fontId="26" fillId="0" borderId="0" xfId="0" applyFont="1" applyFill="1" applyBorder="1" applyAlignment="1"/>
    <xf numFmtId="0" fontId="37" fillId="0" borderId="0" xfId="0" applyFont="1" applyFill="1" applyBorder="1" applyAlignment="1">
      <alignment horizontal="center"/>
    </xf>
    <xf numFmtId="17" fontId="27" fillId="0" borderId="0" xfId="0" applyNumberFormat="1" applyFont="1" applyFill="1" applyBorder="1" applyAlignment="1">
      <alignment horizontal="left"/>
    </xf>
    <xf numFmtId="0" fontId="27" fillId="0" borderId="0" xfId="0" applyFont="1" applyFill="1" applyBorder="1" applyAlignment="1">
      <alignment horizontal="center"/>
    </xf>
    <xf numFmtId="17" fontId="27" fillId="0" borderId="0" xfId="0" applyNumberFormat="1" applyFont="1" applyFill="1" applyBorder="1" applyAlignment="1">
      <alignment horizontal="center"/>
    </xf>
    <xf numFmtId="0" fontId="35" fillId="0" borderId="0" xfId="0" applyFont="1" applyFill="1" applyBorder="1"/>
    <xf numFmtId="169" fontId="28" fillId="0" borderId="0" xfId="28" applyNumberFormat="1" applyFont="1" applyFill="1" applyBorder="1" applyAlignment="1">
      <alignment horizontal="left"/>
    </xf>
    <xf numFmtId="168" fontId="28" fillId="0" borderId="0" xfId="43" applyNumberFormat="1" applyFont="1" applyFill="1" applyBorder="1" applyAlignment="1">
      <alignment horizontal="center"/>
    </xf>
    <xf numFmtId="165" fontId="28" fillId="0" borderId="0" xfId="28" applyNumberFormat="1" applyFont="1" applyFill="1" applyBorder="1" applyAlignment="1">
      <alignment horizontal="left"/>
    </xf>
    <xf numFmtId="165" fontId="28" fillId="0" borderId="0" xfId="28" applyNumberFormat="1" applyFont="1" applyFill="1" applyBorder="1" applyAlignment="1">
      <alignment horizontal="center"/>
    </xf>
    <xf numFmtId="0" fontId="38" fillId="0" borderId="0" xfId="0" applyFont="1" applyFill="1" applyBorder="1" applyAlignment="1">
      <alignment vertical="center"/>
    </xf>
    <xf numFmtId="0" fontId="60" fillId="0" borderId="0" xfId="0" applyFont="1" applyFill="1" applyBorder="1"/>
    <xf numFmtId="0" fontId="39" fillId="0" borderId="0" xfId="0" applyFont="1" applyFill="1" applyBorder="1" applyAlignment="1">
      <alignment horizontal="left"/>
    </xf>
    <xf numFmtId="3" fontId="39" fillId="0" borderId="0" xfId="0" applyNumberFormat="1" applyFont="1" applyFill="1" applyBorder="1" applyAlignment="1">
      <alignment horizontal="right" wrapText="1"/>
    </xf>
    <xf numFmtId="169" fontId="34" fillId="0" borderId="0" xfId="28" applyNumberFormat="1" applyFont="1" applyFill="1" applyBorder="1" applyAlignment="1">
      <alignment horizontal="center" wrapText="1"/>
    </xf>
    <xf numFmtId="0" fontId="34" fillId="0" borderId="0" xfId="0" applyFont="1" applyFill="1" applyBorder="1" applyAlignment="1">
      <alignment horizontal="right" wrapText="1"/>
    </xf>
    <xf numFmtId="0" fontId="10" fillId="0" borderId="0" xfId="0" applyFont="1" applyFill="1"/>
    <xf numFmtId="0" fontId="59" fillId="0" borderId="0" xfId="0" applyFont="1" applyFill="1" applyBorder="1" applyAlignment="1">
      <alignment horizontal="left"/>
    </xf>
    <xf numFmtId="0" fontId="61" fillId="0" borderId="0" xfId="0" applyFont="1" applyFill="1" applyAlignment="1">
      <alignment horizontal="left"/>
    </xf>
    <xf numFmtId="15" fontId="22" fillId="0" borderId="0" xfId="0" applyNumberFormat="1" applyFont="1" applyFill="1" applyBorder="1" applyAlignment="1"/>
    <xf numFmtId="14" fontId="0" fillId="0" borderId="0" xfId="0" applyNumberFormat="1"/>
    <xf numFmtId="0" fontId="13" fillId="0" borderId="0" xfId="0" applyFont="1"/>
    <xf numFmtId="0" fontId="10" fillId="40" borderId="0" xfId="0" applyFont="1" applyFill="1"/>
    <xf numFmtId="17" fontId="64" fillId="0" borderId="0" xfId="0" applyNumberFormat="1" applyFont="1" applyBorder="1" applyAlignment="1">
      <alignment horizontal="center"/>
    </xf>
    <xf numFmtId="0" fontId="64" fillId="0" borderId="0" xfId="0" applyFont="1" applyAlignment="1">
      <alignment horizontal="center"/>
    </xf>
    <xf numFmtId="0" fontId="59" fillId="40" borderId="0" xfId="0" applyFont="1" applyFill="1" applyBorder="1" applyAlignment="1">
      <alignment horizontal="left"/>
    </xf>
    <xf numFmtId="15" fontId="22" fillId="40" borderId="0" xfId="0" applyNumberFormat="1" applyFont="1" applyFill="1" applyBorder="1" applyAlignment="1"/>
    <xf numFmtId="0" fontId="21" fillId="40" borderId="0" xfId="0" applyFont="1" applyFill="1" applyBorder="1" applyAlignment="1">
      <alignment vertical="center"/>
    </xf>
    <xf numFmtId="0" fontId="36" fillId="40" borderId="0" xfId="0" applyFont="1" applyFill="1" applyBorder="1" applyAlignment="1"/>
    <xf numFmtId="0" fontId="41" fillId="40" borderId="0" xfId="0" applyFont="1" applyFill="1"/>
    <xf numFmtId="0" fontId="19" fillId="40" borderId="0" xfId="0" applyFont="1" applyFill="1"/>
    <xf numFmtId="0" fontId="26" fillId="40" borderId="0" xfId="0" applyFont="1" applyFill="1" applyBorder="1" applyAlignment="1"/>
    <xf numFmtId="171" fontId="69" fillId="0" borderId="0" xfId="0" applyNumberFormat="1" applyFont="1" applyFill="1" applyBorder="1" applyAlignment="1">
      <alignment horizontal="left" indent="1"/>
    </xf>
    <xf numFmtId="171" fontId="66" fillId="41" borderId="19" xfId="0" applyNumberFormat="1" applyFont="1" applyFill="1" applyBorder="1" applyAlignment="1">
      <alignment horizontal="left" vertical="center" indent="1"/>
    </xf>
    <xf numFmtId="170" fontId="66" fillId="41" borderId="19" xfId="0" applyNumberFormat="1" applyFont="1" applyFill="1" applyBorder="1" applyAlignment="1">
      <alignment horizontal="right" indent="2"/>
    </xf>
    <xf numFmtId="164" fontId="10" fillId="0" borderId="0" xfId="0" applyNumberFormat="1" applyFont="1"/>
    <xf numFmtId="0" fontId="16" fillId="0" borderId="0" xfId="0" applyFont="1" applyAlignment="1">
      <alignment horizontal="center" wrapText="1"/>
    </xf>
    <xf numFmtId="0" fontId="59" fillId="0" borderId="0" xfId="0" applyFont="1" applyFill="1" applyBorder="1" applyAlignment="1">
      <alignment horizontal="left" wrapText="1"/>
    </xf>
    <xf numFmtId="0" fontId="18" fillId="0" borderId="0" xfId="0" applyFont="1" applyAlignment="1">
      <alignment wrapText="1"/>
    </xf>
    <xf numFmtId="0" fontId="10" fillId="0" borderId="0" xfId="0" applyFont="1" applyFill="1" applyBorder="1" applyAlignment="1">
      <alignment horizontal="left"/>
    </xf>
    <xf numFmtId="0" fontId="59" fillId="0" borderId="0" xfId="0" applyFont="1" applyFill="1" applyBorder="1" applyAlignment="1">
      <alignment horizontal="center" wrapText="1"/>
    </xf>
    <xf numFmtId="170" fontId="21" fillId="0" borderId="0" xfId="0" applyNumberFormat="1" applyFont="1" applyFill="1" applyBorder="1" applyAlignment="1">
      <alignment horizontal="right" indent="2"/>
    </xf>
    <xf numFmtId="10" fontId="21" fillId="0" borderId="0" xfId="0" applyNumberFormat="1" applyFont="1" applyFill="1" applyBorder="1" applyAlignment="1">
      <alignment horizontal="right" wrapText="1" indent="1"/>
    </xf>
    <xf numFmtId="0" fontId="11" fillId="6" borderId="6" xfId="49" applyFont="1" applyFill="1" applyBorder="1" applyAlignment="1">
      <alignment wrapText="1"/>
    </xf>
    <xf numFmtId="169" fontId="66" fillId="0" borderId="18" xfId="28" applyNumberFormat="1" applyFont="1" applyFill="1" applyBorder="1" applyAlignment="1">
      <alignment horizontal="right"/>
    </xf>
    <xf numFmtId="10" fontId="62" fillId="0" borderId="0" xfId="0" applyNumberFormat="1" applyFont="1" applyFill="1" applyBorder="1" applyAlignment="1">
      <alignment vertical="center"/>
    </xf>
    <xf numFmtId="171" fontId="69" fillId="0" borderId="0" xfId="0" applyNumberFormat="1" applyFont="1" applyFill="1" applyBorder="1" applyAlignment="1">
      <alignment horizontal="left"/>
    </xf>
    <xf numFmtId="0" fontId="26" fillId="0" borderId="0" xfId="0" applyFont="1" applyFill="1" applyBorder="1" applyAlignment="1">
      <alignment horizontal="left"/>
    </xf>
    <xf numFmtId="0" fontId="29" fillId="0" borderId="0" xfId="0" applyFont="1" applyFill="1" applyBorder="1" applyAlignment="1">
      <alignment horizontal="left"/>
    </xf>
    <xf numFmtId="0" fontId="35" fillId="0" borderId="0" xfId="0" applyFont="1" applyFill="1" applyBorder="1" applyAlignment="1">
      <alignment horizontal="left"/>
    </xf>
    <xf numFmtId="0" fontId="21" fillId="0" borderId="0" xfId="0" applyFont="1" applyFill="1" applyBorder="1" applyAlignment="1">
      <alignment horizontal="left"/>
    </xf>
    <xf numFmtId="0" fontId="22" fillId="0" borderId="0" xfId="0" applyFont="1" applyFill="1" applyBorder="1" applyAlignment="1">
      <alignment horizontal="left"/>
    </xf>
    <xf numFmtId="0" fontId="60" fillId="0" borderId="0" xfId="0" applyFont="1" applyFill="1" applyBorder="1" applyAlignment="1">
      <alignment horizontal="left"/>
    </xf>
    <xf numFmtId="169" fontId="39" fillId="0" borderId="0" xfId="28" applyNumberFormat="1" applyFont="1" applyFill="1" applyBorder="1" applyAlignment="1">
      <alignment horizontal="left" wrapText="1"/>
    </xf>
    <xf numFmtId="0" fontId="39" fillId="0" borderId="0" xfId="0" applyFont="1" applyFill="1" applyBorder="1" applyAlignment="1">
      <alignment horizontal="left" wrapText="1"/>
    </xf>
    <xf numFmtId="3" fontId="25" fillId="0" borderId="0" xfId="0" applyNumberFormat="1" applyFont="1" applyFill="1" applyBorder="1" applyAlignment="1">
      <alignment horizontal="left"/>
    </xf>
    <xf numFmtId="169" fontId="34" fillId="0" borderId="0" xfId="28" applyNumberFormat="1" applyFont="1" applyFill="1" applyBorder="1" applyAlignment="1">
      <alignment horizontal="left" wrapText="1"/>
    </xf>
    <xf numFmtId="167" fontId="32" fillId="0" borderId="0" xfId="0" applyNumberFormat="1" applyFont="1" applyFill="1" applyBorder="1" applyAlignment="1">
      <alignment horizontal="left"/>
    </xf>
    <xf numFmtId="3" fontId="32" fillId="0" borderId="0" xfId="0" applyNumberFormat="1" applyFont="1" applyFill="1" applyBorder="1" applyAlignment="1">
      <alignment horizontal="left"/>
    </xf>
    <xf numFmtId="170" fontId="33" fillId="0" borderId="0" xfId="0" applyNumberFormat="1" applyFont="1" applyFill="1" applyBorder="1" applyAlignment="1">
      <alignment horizontal="left"/>
    </xf>
    <xf numFmtId="167" fontId="29" fillId="0" borderId="0" xfId="0" applyNumberFormat="1" applyFont="1" applyFill="1" applyBorder="1" applyAlignment="1">
      <alignment horizontal="left"/>
    </xf>
    <xf numFmtId="3" fontId="29" fillId="0" borderId="0" xfId="0" applyNumberFormat="1" applyFont="1" applyFill="1" applyBorder="1" applyAlignment="1">
      <alignment horizontal="left"/>
    </xf>
    <xf numFmtId="171" fontId="29" fillId="0" borderId="0" xfId="0" applyNumberFormat="1" applyFont="1" applyFill="1" applyBorder="1" applyAlignment="1">
      <alignment horizontal="left"/>
    </xf>
    <xf numFmtId="170" fontId="21" fillId="0" borderId="0" xfId="0" applyNumberFormat="1" applyFont="1" applyFill="1" applyBorder="1" applyAlignment="1">
      <alignment horizontal="left"/>
    </xf>
    <xf numFmtId="10" fontId="62" fillId="0" borderId="0" xfId="0" applyNumberFormat="1" applyFont="1" applyFill="1" applyBorder="1" applyAlignment="1">
      <alignment horizontal="right"/>
    </xf>
    <xf numFmtId="168" fontId="28" fillId="0" borderId="0" xfId="43" applyNumberFormat="1" applyFont="1" applyFill="1" applyBorder="1" applyAlignment="1">
      <alignment horizontal="right"/>
    </xf>
    <xf numFmtId="0" fontId="21" fillId="0" borderId="0" xfId="0" applyFont="1" applyFill="1" applyBorder="1" applyAlignment="1">
      <alignment horizontal="right"/>
    </xf>
    <xf numFmtId="0" fontId="60" fillId="0" borderId="0" xfId="0" applyFont="1" applyFill="1" applyBorder="1" applyAlignment="1">
      <alignment horizontal="right"/>
    </xf>
    <xf numFmtId="171" fontId="32" fillId="0" borderId="0" xfId="0" applyNumberFormat="1" applyFont="1" applyFill="1" applyBorder="1" applyAlignment="1">
      <alignment horizontal="right" wrapText="1"/>
    </xf>
    <xf numFmtId="0" fontId="70" fillId="0" borderId="0" xfId="50" applyFont="1"/>
    <xf numFmtId="0" fontId="70" fillId="0" borderId="0" xfId="50" applyFont="1" applyAlignment="1">
      <alignment horizontal="right"/>
    </xf>
    <xf numFmtId="171" fontId="71" fillId="0" borderId="0" xfId="0" applyNumberFormat="1" applyFont="1" applyFill="1" applyBorder="1" applyAlignment="1">
      <alignment horizontal="left" indent="1"/>
    </xf>
    <xf numFmtId="171" fontId="71" fillId="0" borderId="0" xfId="0" applyNumberFormat="1" applyFont="1" applyFill="1" applyBorder="1" applyAlignment="1">
      <alignment horizontal="left"/>
    </xf>
    <xf numFmtId="0" fontId="27" fillId="0" borderId="0" xfId="0" applyFont="1" applyFill="1" applyBorder="1" applyAlignment="1">
      <alignment horizontal="left"/>
    </xf>
    <xf numFmtId="0" fontId="28" fillId="0" borderId="0" xfId="0" applyFont="1" applyFill="1" applyBorder="1" applyAlignment="1">
      <alignment horizontal="left"/>
    </xf>
    <xf numFmtId="0" fontId="40" fillId="0" borderId="0" xfId="0" applyFont="1" applyFill="1" applyBorder="1" applyAlignment="1">
      <alignment horizontal="left"/>
    </xf>
    <xf numFmtId="0" fontId="13" fillId="0" borderId="0" xfId="0" applyFont="1" applyFill="1" applyBorder="1" applyAlignment="1">
      <alignment horizontal="left"/>
    </xf>
    <xf numFmtId="0" fontId="68" fillId="0" borderId="0" xfId="0" applyFont="1" applyFill="1" applyBorder="1" applyAlignment="1">
      <alignment horizontal="left"/>
    </xf>
    <xf numFmtId="169" fontId="22" fillId="0" borderId="0" xfId="28" applyNumberFormat="1" applyFont="1" applyFill="1" applyBorder="1" applyAlignment="1">
      <alignment horizontal="left" wrapText="1"/>
    </xf>
    <xf numFmtId="0" fontId="22" fillId="0" borderId="0" xfId="0" applyFont="1" applyFill="1" applyBorder="1" applyAlignment="1">
      <alignment horizontal="left" wrapText="1"/>
    </xf>
    <xf numFmtId="3" fontId="22" fillId="0" borderId="0" xfId="0" applyNumberFormat="1" applyFont="1" applyFill="1" applyBorder="1" applyAlignment="1">
      <alignment horizontal="left"/>
    </xf>
    <xf numFmtId="167" fontId="28" fillId="0" borderId="0" xfId="0" applyNumberFormat="1" applyFont="1" applyFill="1" applyBorder="1" applyAlignment="1">
      <alignment horizontal="left"/>
    </xf>
    <xf numFmtId="3" fontId="28" fillId="0" borderId="0" xfId="0" applyNumberFormat="1" applyFont="1" applyFill="1" applyBorder="1" applyAlignment="1">
      <alignment horizontal="left"/>
    </xf>
    <xf numFmtId="3" fontId="27" fillId="0" borderId="0" xfId="0" applyNumberFormat="1" applyFont="1" applyFill="1" applyBorder="1" applyAlignment="1">
      <alignment horizontal="left"/>
    </xf>
    <xf numFmtId="171" fontId="27" fillId="0" borderId="0" xfId="0" applyNumberFormat="1" applyFont="1" applyFill="1" applyBorder="1" applyAlignment="1">
      <alignment horizontal="left"/>
    </xf>
    <xf numFmtId="171" fontId="67" fillId="0" borderId="0" xfId="0" applyNumberFormat="1" applyFont="1" applyFill="1" applyBorder="1" applyAlignment="1">
      <alignment horizontal="left" indent="1"/>
    </xf>
    <xf numFmtId="0" fontId="14" fillId="6" borderId="6" xfId="49" applyFont="1" applyFill="1" applyBorder="1" applyAlignment="1">
      <alignment wrapText="1"/>
    </xf>
    <xf numFmtId="169" fontId="65" fillId="0" borderId="18" xfId="28" applyNumberFormat="1" applyFont="1" applyFill="1" applyBorder="1" applyAlignment="1">
      <alignment horizontal="right"/>
    </xf>
    <xf numFmtId="171" fontId="65" fillId="41" borderId="19" xfId="0" applyNumberFormat="1" applyFont="1" applyFill="1" applyBorder="1" applyAlignment="1">
      <alignment horizontal="left" vertical="center" indent="1"/>
    </xf>
    <xf numFmtId="170" fontId="65" fillId="41" borderId="19" xfId="0" applyNumberFormat="1" applyFont="1" applyFill="1" applyBorder="1" applyAlignment="1">
      <alignment horizontal="right" indent="2"/>
    </xf>
    <xf numFmtId="171" fontId="65" fillId="0" borderId="0" xfId="0" applyNumberFormat="1" applyFont="1" applyFill="1" applyBorder="1" applyAlignment="1">
      <alignment horizontal="left" indent="1"/>
    </xf>
    <xf numFmtId="0" fontId="72" fillId="0" borderId="0" xfId="50" applyFont="1"/>
    <xf numFmtId="0" fontId="60" fillId="0" borderId="0" xfId="50" applyFont="1"/>
    <xf numFmtId="10" fontId="27" fillId="0" borderId="0" xfId="0" applyNumberFormat="1" applyFont="1" applyFill="1" applyBorder="1" applyAlignment="1">
      <alignment horizontal="left"/>
    </xf>
    <xf numFmtId="10" fontId="13" fillId="0" borderId="0" xfId="0" applyNumberFormat="1" applyFont="1" applyFill="1" applyBorder="1" applyAlignment="1">
      <alignment horizontal="left"/>
    </xf>
    <xf numFmtId="17" fontId="68" fillId="0" borderId="0" xfId="0" applyNumberFormat="1" applyFont="1" applyFill="1" applyBorder="1" applyAlignment="1">
      <alignment horizontal="left"/>
    </xf>
    <xf numFmtId="177" fontId="0" fillId="0" borderId="0" xfId="28" applyNumberFormat="1" applyFont="1"/>
    <xf numFmtId="0" fontId="75" fillId="39" borderId="0" xfId="0" applyFont="1" applyFill="1"/>
    <xf numFmtId="0" fontId="75" fillId="0" borderId="0" xfId="0" applyFont="1"/>
    <xf numFmtId="0" fontId="75" fillId="0" borderId="0" xfId="0" applyFont="1" applyBorder="1"/>
    <xf numFmtId="0" fontId="75" fillId="0" borderId="0" xfId="0" applyFont="1" applyBorder="1" applyAlignment="1">
      <alignment horizontal="center"/>
    </xf>
    <xf numFmtId="0" fontId="77" fillId="0" borderId="0" xfId="0" applyFont="1"/>
    <xf numFmtId="0" fontId="77" fillId="0" borderId="0" xfId="0" applyFont="1" applyBorder="1"/>
    <xf numFmtId="0" fontId="80" fillId="0" borderId="0" xfId="0" applyFont="1" applyBorder="1"/>
    <xf numFmtId="0" fontId="81" fillId="0" borderId="0" xfId="0" applyFont="1"/>
    <xf numFmtId="0" fontId="79" fillId="39" borderId="0" xfId="0" applyFont="1" applyFill="1" applyAlignment="1"/>
    <xf numFmtId="0" fontId="92" fillId="0" borderId="0" xfId="0" applyFont="1" applyAlignment="1">
      <alignment horizontal="left" vertical="center"/>
    </xf>
    <xf numFmtId="0" fontId="91" fillId="39" borderId="0" xfId="0" applyFont="1" applyFill="1" applyAlignment="1">
      <alignment horizontal="right" vertical="center"/>
    </xf>
    <xf numFmtId="0" fontId="78" fillId="0" borderId="0" xfId="0" applyFont="1" applyAlignment="1">
      <alignment horizontal="right" vertical="center"/>
    </xf>
    <xf numFmtId="0" fontId="75" fillId="0" borderId="0" xfId="0" applyFont="1" applyAlignment="1">
      <alignment horizontal="center"/>
    </xf>
    <xf numFmtId="0" fontId="77" fillId="0" borderId="0" xfId="0" applyFont="1" applyAlignment="1">
      <alignment horizontal="center"/>
    </xf>
    <xf numFmtId="0" fontId="77" fillId="0" borderId="0" xfId="0" applyFont="1" applyBorder="1" applyAlignment="1">
      <alignment horizontal="center"/>
    </xf>
    <xf numFmtId="0" fontId="80" fillId="0" borderId="0" xfId="0" applyFont="1" applyBorder="1" applyAlignment="1">
      <alignment horizontal="center"/>
    </xf>
    <xf numFmtId="0" fontId="93" fillId="0" borderId="0" xfId="0" applyFont="1" applyAlignment="1">
      <alignment horizontal="center"/>
    </xf>
    <xf numFmtId="0" fontId="93" fillId="39" borderId="0" xfId="0" applyFont="1" applyFill="1" applyAlignment="1">
      <alignment horizontal="center"/>
    </xf>
    <xf numFmtId="0" fontId="93" fillId="0" borderId="0" xfId="0" applyFont="1"/>
    <xf numFmtId="0" fontId="75" fillId="43" borderId="0" xfId="0" applyFont="1" applyFill="1"/>
    <xf numFmtId="0" fontId="75" fillId="43" borderId="0" xfId="0" applyFont="1" applyFill="1" applyAlignment="1">
      <alignment horizontal="center"/>
    </xf>
    <xf numFmtId="0" fontId="102" fillId="0" borderId="0" xfId="0" applyFont="1" applyFill="1" applyBorder="1" applyAlignment="1">
      <alignment horizontal="left" vertical="top" wrapText="1"/>
    </xf>
    <xf numFmtId="3" fontId="102" fillId="0" borderId="0" xfId="0" applyNumberFormat="1" applyFont="1" applyFill="1" applyBorder="1" applyAlignment="1">
      <alignment horizontal="right" vertical="top" wrapText="1"/>
    </xf>
    <xf numFmtId="3" fontId="102" fillId="0" borderId="0" xfId="0" applyNumberFormat="1" applyFont="1" applyFill="1" applyBorder="1" applyAlignment="1">
      <alignment horizontal="center" vertical="top" wrapText="1"/>
    </xf>
    <xf numFmtId="3" fontId="102" fillId="0" borderId="0" xfId="0" applyNumberFormat="1" applyFont="1" applyFill="1" applyBorder="1" applyAlignment="1">
      <alignment horizontal="left" vertical="top"/>
    </xf>
    <xf numFmtId="168" fontId="102" fillId="0" borderId="0" xfId="43" applyNumberFormat="1" applyFont="1" applyFill="1" applyBorder="1" applyAlignment="1">
      <alignment horizontal="right" vertical="top" wrapText="1"/>
    </xf>
    <xf numFmtId="0" fontId="103" fillId="0" borderId="19" xfId="0" applyFont="1" applyFill="1" applyBorder="1" applyAlignment="1"/>
    <xf numFmtId="178" fontId="103" fillId="0" borderId="19" xfId="0" applyNumberFormat="1" applyFont="1" applyFill="1" applyBorder="1" applyAlignment="1">
      <alignment horizontal="left"/>
    </xf>
    <xf numFmtId="0" fontId="103" fillId="0" borderId="19" xfId="0" applyFont="1" applyBorder="1" applyAlignment="1">
      <alignment horizontal="left"/>
    </xf>
    <xf numFmtId="2" fontId="103" fillId="0" borderId="19" xfId="0" applyNumberFormat="1" applyFont="1" applyFill="1" applyBorder="1" applyAlignment="1">
      <alignment horizontal="right"/>
    </xf>
    <xf numFmtId="169" fontId="103" fillId="0" borderId="19" xfId="28" applyNumberFormat="1" applyFont="1" applyFill="1" applyBorder="1" applyAlignment="1">
      <alignment horizontal="left"/>
    </xf>
    <xf numFmtId="168" fontId="103" fillId="0" borderId="19" xfId="43" applyNumberFormat="1" applyFont="1" applyFill="1" applyBorder="1" applyAlignment="1">
      <alignment horizontal="center"/>
    </xf>
    <xf numFmtId="164" fontId="103" fillId="0" borderId="19" xfId="29" applyFont="1" applyFill="1" applyBorder="1" applyAlignment="1">
      <alignment horizontal="center"/>
    </xf>
    <xf numFmtId="165" fontId="103" fillId="0" borderId="19" xfId="28" applyNumberFormat="1" applyFont="1" applyFill="1" applyBorder="1" applyAlignment="1">
      <alignment horizontal="right" vertical="center"/>
    </xf>
    <xf numFmtId="10" fontId="103" fillId="0" borderId="19" xfId="43" applyNumberFormat="1" applyFont="1" applyFill="1" applyBorder="1" applyAlignment="1">
      <alignment horizontal="right" vertical="center"/>
    </xf>
    <xf numFmtId="169" fontId="103" fillId="0" borderId="19" xfId="28" applyNumberFormat="1" applyFont="1" applyFill="1" applyBorder="1" applyAlignment="1">
      <alignment horizontal="right"/>
    </xf>
    <xf numFmtId="0" fontId="103" fillId="0" borderId="0" xfId="0" applyFont="1" applyBorder="1"/>
    <xf numFmtId="0" fontId="103" fillId="0" borderId="0" xfId="0" applyFont="1"/>
    <xf numFmtId="0" fontId="87" fillId="0" borderId="0" xfId="0" applyFont="1" applyBorder="1"/>
    <xf numFmtId="0" fontId="93" fillId="0" borderId="0" xfId="0" applyFont="1" applyBorder="1"/>
    <xf numFmtId="0" fontId="93" fillId="0" borderId="0" xfId="0" applyFont="1" applyBorder="1" applyAlignment="1">
      <alignment horizontal="center"/>
    </xf>
    <xf numFmtId="0" fontId="101" fillId="0" borderId="0" xfId="0" applyFont="1" applyFill="1" applyBorder="1" applyAlignment="1">
      <alignment horizontal="left" vertical="center"/>
    </xf>
    <xf numFmtId="0" fontId="93" fillId="0" borderId="0" xfId="0" applyFont="1" applyFill="1"/>
    <xf numFmtId="0" fontId="93" fillId="0" borderId="19" xfId="0" applyFont="1" applyFill="1" applyBorder="1"/>
    <xf numFmtId="10" fontId="103" fillId="0" borderId="19" xfId="43" applyNumberFormat="1" applyFont="1" applyFill="1" applyBorder="1" applyAlignment="1">
      <alignment horizontal="right"/>
    </xf>
    <xf numFmtId="2" fontId="103" fillId="44" borderId="19" xfId="0" applyNumberFormat="1" applyFont="1" applyFill="1" applyBorder="1" applyAlignment="1">
      <alignment horizontal="right"/>
    </xf>
    <xf numFmtId="169" fontId="103" fillId="44" borderId="19" xfId="28" applyNumberFormat="1" applyFont="1" applyFill="1" applyBorder="1" applyAlignment="1">
      <alignment horizontal="left"/>
    </xf>
    <xf numFmtId="169" fontId="103" fillId="44" borderId="19" xfId="28" applyNumberFormat="1" applyFont="1" applyFill="1" applyBorder="1" applyAlignment="1">
      <alignment horizontal="right"/>
    </xf>
    <xf numFmtId="165" fontId="103" fillId="44" borderId="19" xfId="28" applyNumberFormat="1" applyFont="1" applyFill="1" applyBorder="1" applyAlignment="1">
      <alignment horizontal="right" vertical="center"/>
    </xf>
    <xf numFmtId="10" fontId="103" fillId="44" borderId="19" xfId="43" applyNumberFormat="1" applyFont="1" applyFill="1" applyBorder="1" applyAlignment="1">
      <alignment horizontal="right" vertical="center"/>
    </xf>
    <xf numFmtId="0" fontId="103" fillId="44" borderId="19" xfId="0" applyFont="1" applyFill="1" applyBorder="1" applyAlignment="1"/>
    <xf numFmtId="3" fontId="102" fillId="0" borderId="0" xfId="0" applyNumberFormat="1" applyFont="1" applyFill="1" applyBorder="1" applyAlignment="1">
      <alignment horizontal="right" vertical="top"/>
    </xf>
    <xf numFmtId="0" fontId="93" fillId="39" borderId="0" xfId="0" applyFont="1" applyFill="1"/>
    <xf numFmtId="0" fontId="93" fillId="0" borderId="0" xfId="0" applyFont="1" applyAlignment="1"/>
    <xf numFmtId="0" fontId="103" fillId="0" borderId="0" xfId="0" applyFont="1" applyAlignment="1">
      <alignment horizontal="center"/>
    </xf>
    <xf numFmtId="0" fontId="103" fillId="0" borderId="0" xfId="0" applyFont="1" applyBorder="1" applyAlignment="1">
      <alignment horizontal="center"/>
    </xf>
    <xf numFmtId="0" fontId="88" fillId="0" borderId="0" xfId="0" applyFont="1" applyBorder="1"/>
    <xf numFmtId="0" fontId="88" fillId="0" borderId="0" xfId="0" applyFont="1" applyBorder="1" applyAlignment="1">
      <alignment horizontal="center"/>
    </xf>
    <xf numFmtId="0" fontId="103" fillId="45" borderId="19" xfId="0" applyFont="1" applyFill="1" applyBorder="1" applyAlignment="1"/>
    <xf numFmtId="2" fontId="103" fillId="45" borderId="19" xfId="0" applyNumberFormat="1" applyFont="1" applyFill="1" applyBorder="1" applyAlignment="1">
      <alignment horizontal="right"/>
    </xf>
    <xf numFmtId="169" fontId="103" fillId="45" borderId="19" xfId="28" applyNumberFormat="1" applyFont="1" applyFill="1" applyBorder="1" applyAlignment="1">
      <alignment horizontal="left"/>
    </xf>
    <xf numFmtId="165" fontId="103" fillId="45" borderId="19" xfId="28" applyNumberFormat="1" applyFont="1" applyFill="1" applyBorder="1" applyAlignment="1">
      <alignment horizontal="right" vertical="center"/>
    </xf>
    <xf numFmtId="10" fontId="103" fillId="45" borderId="19" xfId="43" applyNumberFormat="1" applyFont="1" applyFill="1" applyBorder="1" applyAlignment="1">
      <alignment horizontal="right" vertical="center"/>
    </xf>
    <xf numFmtId="0" fontId="102" fillId="0" borderId="0" xfId="0" applyFont="1" applyFill="1" applyBorder="1" applyAlignment="1">
      <alignment horizontal="right" vertical="top" wrapText="1"/>
    </xf>
    <xf numFmtId="178" fontId="103" fillId="0" borderId="19" xfId="0" applyNumberFormat="1" applyFont="1" applyFill="1" applyBorder="1" applyAlignment="1"/>
    <xf numFmtId="0" fontId="103" fillId="0" borderId="19" xfId="0" applyFont="1" applyBorder="1" applyAlignment="1"/>
    <xf numFmtId="164" fontId="103" fillId="0" borderId="19" xfId="29" applyFont="1" applyFill="1" applyBorder="1" applyAlignment="1">
      <alignment horizontal="right"/>
    </xf>
    <xf numFmtId="0" fontId="93" fillId="39" borderId="0" xfId="0" applyFont="1" applyFill="1" applyBorder="1" applyAlignment="1">
      <alignment horizontal="center"/>
    </xf>
    <xf numFmtId="0" fontId="103" fillId="39" borderId="0" xfId="0" applyFont="1" applyFill="1" applyAlignment="1">
      <alignment horizontal="center"/>
    </xf>
    <xf numFmtId="0" fontId="103" fillId="39" borderId="0" xfId="0" applyFont="1" applyFill="1" applyBorder="1" applyAlignment="1">
      <alignment horizontal="center"/>
    </xf>
    <xf numFmtId="0" fontId="88" fillId="39" borderId="0" xfId="0" applyFont="1" applyFill="1" applyBorder="1" applyAlignment="1">
      <alignment horizontal="center"/>
    </xf>
    <xf numFmtId="2" fontId="103" fillId="46" borderId="19" xfId="0" applyNumberFormat="1" applyFont="1" applyFill="1" applyBorder="1" applyAlignment="1">
      <alignment horizontal="right"/>
    </xf>
    <xf numFmtId="169" fontId="103" fillId="46" borderId="19" xfId="28" applyNumberFormat="1" applyFont="1" applyFill="1" applyBorder="1" applyAlignment="1">
      <alignment horizontal="right"/>
    </xf>
    <xf numFmtId="168" fontId="103" fillId="46" borderId="19" xfId="43" applyNumberFormat="1" applyFont="1" applyFill="1" applyBorder="1" applyAlignment="1">
      <alignment horizontal="right"/>
    </xf>
    <xf numFmtId="165" fontId="103" fillId="46" borderId="19" xfId="28" applyNumberFormat="1" applyFont="1" applyFill="1" applyBorder="1" applyAlignment="1">
      <alignment horizontal="right" vertical="center"/>
    </xf>
    <xf numFmtId="10" fontId="103" fillId="46" borderId="19" xfId="43" applyNumberFormat="1" applyFont="1" applyFill="1" applyBorder="1" applyAlignment="1">
      <alignment horizontal="right" vertical="center"/>
    </xf>
    <xf numFmtId="0" fontId="103" fillId="46" borderId="19" xfId="0" applyFont="1" applyFill="1" applyBorder="1" applyAlignment="1"/>
    <xf numFmtId="0" fontId="103" fillId="0" borderId="0" xfId="0" applyFont="1" applyFill="1" applyBorder="1"/>
    <xf numFmtId="0" fontId="93" fillId="0" borderId="0" xfId="0" applyFont="1" applyAlignment="1">
      <alignment horizontal="right"/>
    </xf>
    <xf numFmtId="168" fontId="93" fillId="0" borderId="0" xfId="43" applyNumberFormat="1" applyFont="1" applyAlignment="1">
      <alignment horizontal="right"/>
    </xf>
    <xf numFmtId="10" fontId="103" fillId="41" borderId="19" xfId="43" applyNumberFormat="1" applyFont="1" applyFill="1" applyBorder="1" applyAlignment="1">
      <alignment horizontal="right" vertical="center"/>
    </xf>
    <xf numFmtId="2" fontId="103" fillId="0" borderId="19" xfId="0" applyNumberFormat="1" applyFont="1" applyFill="1" applyBorder="1" applyAlignment="1">
      <alignment horizontal="left"/>
    </xf>
    <xf numFmtId="0" fontId="103" fillId="0" borderId="0" xfId="0" applyFont="1" applyFill="1" applyBorder="1" applyAlignment="1"/>
    <xf numFmtId="178" fontId="103" fillId="0" borderId="0" xfId="0" applyNumberFormat="1" applyFont="1" applyFill="1" applyBorder="1" applyAlignment="1">
      <alignment horizontal="left"/>
    </xf>
    <xf numFmtId="0" fontId="107" fillId="0" borderId="0" xfId="0" applyFont="1" applyBorder="1" applyAlignment="1">
      <alignment horizontal="left"/>
    </xf>
    <xf numFmtId="2" fontId="103" fillId="0" borderId="0" xfId="0" applyNumberFormat="1" applyFont="1" applyFill="1" applyBorder="1" applyAlignment="1">
      <alignment horizontal="right"/>
    </xf>
    <xf numFmtId="169" fontId="103" fillId="0" borderId="0" xfId="28" applyNumberFormat="1" applyFont="1" applyFill="1" applyBorder="1" applyAlignment="1">
      <alignment horizontal="right"/>
    </xf>
    <xf numFmtId="10" fontId="103" fillId="0" borderId="0" xfId="43" applyNumberFormat="1" applyFont="1" applyFill="1" applyBorder="1" applyAlignment="1">
      <alignment horizontal="right"/>
    </xf>
    <xf numFmtId="168" fontId="103" fillId="0" borderId="0" xfId="43" applyNumberFormat="1" applyFont="1" applyFill="1" applyBorder="1" applyAlignment="1">
      <alignment horizontal="right"/>
    </xf>
    <xf numFmtId="178" fontId="107" fillId="0" borderId="0" xfId="0" applyNumberFormat="1" applyFont="1" applyFill="1" applyBorder="1" applyAlignment="1">
      <alignment horizontal="right"/>
    </xf>
    <xf numFmtId="0" fontId="103" fillId="0" borderId="0" xfId="0" applyFont="1" applyFill="1" applyBorder="1" applyAlignment="1">
      <alignment horizontal="left"/>
    </xf>
    <xf numFmtId="0" fontId="103" fillId="0" borderId="0" xfId="0" applyFont="1" applyFill="1" applyBorder="1" applyAlignment="1">
      <alignment horizontal="right"/>
    </xf>
    <xf numFmtId="179" fontId="107" fillId="0" borderId="0" xfId="0" applyNumberFormat="1" applyFont="1" applyFill="1" applyBorder="1" applyAlignment="1">
      <alignment horizontal="center"/>
    </xf>
    <xf numFmtId="169" fontId="107" fillId="0" borderId="0" xfId="28" applyNumberFormat="1" applyFont="1" applyFill="1" applyBorder="1" applyAlignment="1">
      <alignment horizontal="right"/>
    </xf>
    <xf numFmtId="10" fontId="107" fillId="0" borderId="0" xfId="43" applyNumberFormat="1" applyFont="1" applyFill="1" applyBorder="1" applyAlignment="1">
      <alignment horizontal="right"/>
    </xf>
    <xf numFmtId="168" fontId="107" fillId="0" borderId="0" xfId="43" applyNumberFormat="1" applyFont="1" applyFill="1" applyBorder="1" applyAlignment="1">
      <alignment horizontal="right"/>
    </xf>
    <xf numFmtId="0" fontId="107" fillId="0" borderId="0" xfId="0" applyFont="1" applyFill="1" applyBorder="1" applyAlignment="1"/>
    <xf numFmtId="178" fontId="107" fillId="0" borderId="0" xfId="0" applyNumberFormat="1" applyFont="1" applyFill="1" applyBorder="1" applyAlignment="1"/>
    <xf numFmtId="0" fontId="93" fillId="0" borderId="0" xfId="0" applyFont="1" applyFill="1" applyBorder="1" applyAlignment="1"/>
    <xf numFmtId="2" fontId="107" fillId="0" borderId="0" xfId="0" applyNumberFormat="1" applyFont="1" applyFill="1" applyBorder="1" applyAlignment="1">
      <alignment horizontal="right"/>
    </xf>
    <xf numFmtId="0" fontId="103" fillId="0" borderId="0" xfId="0" applyFont="1" applyBorder="1" applyAlignment="1">
      <alignment horizontal="left" vertical="top"/>
    </xf>
    <xf numFmtId="169" fontId="107" fillId="0" borderId="0" xfId="28" applyNumberFormat="1" applyFont="1" applyFill="1" applyBorder="1" applyAlignment="1">
      <alignment horizontal="right" wrapText="1"/>
    </xf>
    <xf numFmtId="168" fontId="107" fillId="0" borderId="0" xfId="43" applyNumberFormat="1" applyFont="1" applyFill="1" applyBorder="1" applyAlignment="1">
      <alignment horizontal="right" wrapText="1"/>
    </xf>
    <xf numFmtId="0" fontId="93" fillId="0" borderId="0" xfId="0" applyFont="1" applyFill="1" applyBorder="1" applyAlignment="1">
      <alignment horizontal="left"/>
    </xf>
    <xf numFmtId="0" fontId="108" fillId="0" borderId="0" xfId="0" applyFont="1" applyFill="1" applyBorder="1" applyAlignment="1">
      <alignment horizontal="left" vertical="center"/>
    </xf>
    <xf numFmtId="178" fontId="103" fillId="0" borderId="0" xfId="0" applyNumberFormat="1" applyFont="1" applyFill="1" applyBorder="1" applyAlignment="1">
      <alignment horizontal="right"/>
    </xf>
    <xf numFmtId="0" fontId="103" fillId="0" borderId="0" xfId="0" applyFont="1" applyBorder="1" applyAlignment="1">
      <alignment horizontal="right"/>
    </xf>
    <xf numFmtId="0" fontId="93" fillId="0" borderId="0" xfId="0" applyFont="1" applyBorder="1" applyAlignment="1">
      <alignment horizontal="right"/>
    </xf>
    <xf numFmtId="168" fontId="93" fillId="0" borderId="0" xfId="43" applyNumberFormat="1" applyFont="1" applyBorder="1" applyAlignment="1">
      <alignment horizontal="right"/>
    </xf>
    <xf numFmtId="0" fontId="103" fillId="47" borderId="19" xfId="0" applyFont="1" applyFill="1" applyBorder="1" applyAlignment="1"/>
    <xf numFmtId="2" fontId="103" fillId="47" borderId="19" xfId="0" applyNumberFormat="1" applyFont="1" applyFill="1" applyBorder="1" applyAlignment="1">
      <alignment horizontal="right"/>
    </xf>
    <xf numFmtId="169" fontId="103" fillId="47" borderId="19" xfId="28" applyNumberFormat="1" applyFont="1" applyFill="1" applyBorder="1" applyAlignment="1">
      <alignment horizontal="right"/>
    </xf>
    <xf numFmtId="10" fontId="103" fillId="47" borderId="19" xfId="43" applyNumberFormat="1" applyFont="1" applyFill="1" applyBorder="1" applyAlignment="1">
      <alignment horizontal="right"/>
    </xf>
    <xf numFmtId="165" fontId="103" fillId="47" borderId="19" xfId="28" applyNumberFormat="1" applyFont="1" applyFill="1" applyBorder="1" applyAlignment="1">
      <alignment horizontal="right" vertical="center"/>
    </xf>
    <xf numFmtId="10" fontId="103" fillId="47" borderId="19" xfId="43" applyNumberFormat="1" applyFont="1" applyFill="1" applyBorder="1" applyAlignment="1">
      <alignment horizontal="right" vertical="center"/>
    </xf>
    <xf numFmtId="0" fontId="110" fillId="0" borderId="0" xfId="0" applyFont="1" applyFill="1" applyBorder="1" applyAlignment="1"/>
    <xf numFmtId="179" fontId="107" fillId="0" borderId="0" xfId="0" applyNumberFormat="1" applyFont="1" applyFill="1" applyBorder="1" applyAlignment="1">
      <alignment horizontal="right"/>
    </xf>
    <xf numFmtId="165" fontId="107" fillId="0" borderId="0" xfId="28" applyFont="1" applyFill="1" applyBorder="1" applyAlignment="1">
      <alignment horizontal="right" wrapText="1"/>
    </xf>
    <xf numFmtId="165" fontId="107" fillId="0" borderId="0" xfId="28" applyFont="1" applyFill="1" applyBorder="1" applyAlignment="1">
      <alignment horizontal="right" wrapText="1" indent="1"/>
    </xf>
    <xf numFmtId="0" fontId="92" fillId="0" borderId="0" xfId="0" applyFont="1" applyAlignment="1">
      <alignment horizontal="left" vertical="top"/>
    </xf>
    <xf numFmtId="0" fontId="78" fillId="0" borderId="0" xfId="0" applyFont="1" applyAlignment="1">
      <alignment horizontal="right" vertical="top"/>
    </xf>
    <xf numFmtId="0" fontId="91" fillId="39" borderId="0" xfId="0" applyFont="1" applyFill="1" applyAlignment="1">
      <alignment horizontal="right" vertical="top"/>
    </xf>
    <xf numFmtId="0" fontId="103" fillId="0" borderId="19" xfId="0" applyFont="1" applyFill="1" applyBorder="1" applyAlignment="1">
      <alignment vertical="top"/>
    </xf>
    <xf numFmtId="0" fontId="103" fillId="48" borderId="19" xfId="0" applyFont="1" applyFill="1" applyBorder="1" applyAlignment="1">
      <alignment vertical="top"/>
    </xf>
    <xf numFmtId="180" fontId="103" fillId="48" borderId="19" xfId="43" applyNumberFormat="1" applyFont="1" applyFill="1" applyBorder="1" applyAlignment="1">
      <alignment horizontal="right" vertical="top"/>
    </xf>
    <xf numFmtId="175" fontId="103" fillId="0" borderId="19" xfId="0" applyNumberFormat="1" applyFont="1" applyFill="1" applyBorder="1" applyAlignment="1">
      <alignment horizontal="right" vertical="top"/>
    </xf>
    <xf numFmtId="175" fontId="103" fillId="48" borderId="19" xfId="0" applyNumberFormat="1" applyFont="1" applyFill="1" applyBorder="1" applyAlignment="1">
      <alignment horizontal="right" vertical="top"/>
    </xf>
    <xf numFmtId="169" fontId="103" fillId="48" borderId="19" xfId="28" applyNumberFormat="1" applyFont="1" applyFill="1" applyBorder="1" applyAlignment="1">
      <alignment horizontal="right" vertical="top"/>
    </xf>
    <xf numFmtId="169" fontId="103" fillId="0" borderId="19" xfId="28" applyNumberFormat="1" applyFont="1" applyFill="1" applyBorder="1" applyAlignment="1">
      <alignment horizontal="right" vertical="top"/>
    </xf>
    <xf numFmtId="10" fontId="103" fillId="0" borderId="19" xfId="43" applyNumberFormat="1" applyFont="1" applyFill="1" applyBorder="1" applyAlignment="1">
      <alignment horizontal="right" vertical="top"/>
    </xf>
    <xf numFmtId="10" fontId="103" fillId="41" borderId="19" xfId="43" applyNumberFormat="1" applyFont="1" applyFill="1" applyBorder="1" applyAlignment="1">
      <alignment horizontal="right" vertical="top"/>
    </xf>
    <xf numFmtId="169" fontId="103" fillId="41" borderId="19" xfId="28" applyNumberFormat="1" applyFont="1" applyFill="1" applyBorder="1" applyAlignment="1">
      <alignment horizontal="right" vertical="top"/>
    </xf>
    <xf numFmtId="181" fontId="103" fillId="0" borderId="19" xfId="28" applyNumberFormat="1" applyFont="1" applyFill="1" applyBorder="1" applyAlignment="1">
      <alignment horizontal="right" vertical="top"/>
    </xf>
    <xf numFmtId="10" fontId="103" fillId="48" borderId="19" xfId="43" applyNumberFormat="1" applyFont="1" applyFill="1" applyBorder="1" applyAlignment="1">
      <alignment horizontal="right" vertical="top"/>
    </xf>
    <xf numFmtId="178" fontId="103" fillId="0" borderId="19" xfId="0" applyNumberFormat="1" applyFont="1" applyFill="1" applyBorder="1" applyAlignment="1">
      <alignment horizontal="left" vertical="top"/>
    </xf>
    <xf numFmtId="0" fontId="103" fillId="0" borderId="19" xfId="0" applyFont="1" applyBorder="1" applyAlignment="1">
      <alignment horizontal="left" vertical="top"/>
    </xf>
    <xf numFmtId="2" fontId="103" fillId="0" borderId="19" xfId="0" applyNumberFormat="1" applyFont="1" applyFill="1" applyBorder="1" applyAlignment="1">
      <alignment horizontal="left" vertical="top"/>
    </xf>
    <xf numFmtId="178" fontId="106" fillId="0" borderId="19" xfId="0" applyNumberFormat="1" applyFont="1" applyFill="1" applyBorder="1" applyAlignment="1">
      <alignment horizontal="left" vertical="top"/>
    </xf>
    <xf numFmtId="0" fontId="106" fillId="0" borderId="19" xfId="0" applyFont="1" applyBorder="1" applyAlignment="1">
      <alignment horizontal="left" vertical="top"/>
    </xf>
    <xf numFmtId="0" fontId="106" fillId="0" borderId="19" xfId="0" applyFont="1" applyBorder="1" applyAlignment="1">
      <alignment vertical="top"/>
    </xf>
    <xf numFmtId="0" fontId="103" fillId="0" borderId="0" xfId="0" applyFont="1" applyFill="1" applyBorder="1" applyAlignment="1">
      <alignment vertical="center" wrapText="1"/>
    </xf>
    <xf numFmtId="0" fontId="103" fillId="0" borderId="0" xfId="0" applyFont="1" applyFill="1" applyAlignment="1"/>
    <xf numFmtId="0" fontId="103" fillId="0" borderId="0" xfId="0" applyFont="1" applyAlignment="1"/>
    <xf numFmtId="0" fontId="111" fillId="0" borderId="0" xfId="0" applyFont="1" applyFill="1" applyAlignment="1">
      <alignment wrapText="1"/>
    </xf>
    <xf numFmtId="0" fontId="101" fillId="0" borderId="0" xfId="0" applyFont="1" applyFill="1" applyAlignment="1">
      <alignment vertical="top"/>
    </xf>
    <xf numFmtId="0" fontId="104" fillId="49" borderId="19" xfId="0" applyFont="1" applyFill="1" applyBorder="1" applyAlignment="1"/>
    <xf numFmtId="0" fontId="91" fillId="49" borderId="19" xfId="0" applyFont="1" applyFill="1" applyBorder="1" applyAlignment="1"/>
    <xf numFmtId="0" fontId="93" fillId="49" borderId="19" xfId="0" applyFont="1" applyFill="1" applyBorder="1" applyAlignment="1"/>
    <xf numFmtId="165" fontId="103" fillId="49" borderId="19" xfId="28" applyFont="1" applyFill="1" applyBorder="1" applyAlignment="1">
      <alignment horizontal="right" wrapText="1"/>
    </xf>
    <xf numFmtId="0" fontId="93" fillId="49" borderId="19" xfId="0" applyFont="1" applyFill="1" applyBorder="1" applyAlignment="1">
      <alignment horizontal="right" wrapText="1"/>
    </xf>
    <xf numFmtId="168" fontId="103" fillId="49" borderId="19" xfId="43" applyNumberFormat="1" applyFont="1" applyFill="1" applyBorder="1" applyAlignment="1">
      <alignment horizontal="right" wrapText="1"/>
    </xf>
    <xf numFmtId="0" fontId="101" fillId="49" borderId="0" xfId="0" applyFont="1" applyFill="1" applyAlignment="1"/>
    <xf numFmtId="0" fontId="75" fillId="49" borderId="0" xfId="0" applyFont="1" applyFill="1"/>
    <xf numFmtId="0" fontId="75" fillId="49" borderId="0" xfId="0" applyFont="1" applyFill="1" applyAlignment="1">
      <alignment horizontal="center"/>
    </xf>
    <xf numFmtId="0" fontId="76" fillId="49" borderId="0" xfId="0" applyFont="1" applyFill="1" applyAlignment="1">
      <alignment vertical="top" wrapText="1"/>
    </xf>
    <xf numFmtId="0" fontId="105" fillId="49" borderId="0" xfId="0" applyFont="1" applyFill="1" applyAlignment="1"/>
    <xf numFmtId="0" fontId="104" fillId="0" borderId="0" xfId="0" applyFont="1" applyAlignment="1">
      <alignment horizontal="right" vertical="center"/>
    </xf>
    <xf numFmtId="0" fontId="101" fillId="49" borderId="0" xfId="0" applyFont="1" applyFill="1" applyBorder="1" applyAlignment="1"/>
    <xf numFmtId="0" fontId="93" fillId="49" borderId="0" xfId="0" applyFont="1" applyFill="1" applyAlignment="1"/>
    <xf numFmtId="0" fontId="90" fillId="50" borderId="19" xfId="0" applyFont="1" applyFill="1" applyBorder="1" applyAlignment="1"/>
    <xf numFmtId="0" fontId="89" fillId="50" borderId="19" xfId="0" applyFont="1" applyFill="1" applyBorder="1" applyAlignment="1"/>
    <xf numFmtId="0" fontId="93" fillId="50" borderId="0" xfId="0" applyFont="1" applyFill="1"/>
    <xf numFmtId="2" fontId="100" fillId="50" borderId="19" xfId="0" applyNumberFormat="1" applyFont="1" applyFill="1" applyBorder="1" applyAlignment="1">
      <alignment horizontal="right"/>
    </xf>
    <xf numFmtId="169" fontId="100" fillId="50" borderId="19" xfId="28" applyNumberFormat="1" applyFont="1" applyFill="1" applyBorder="1" applyAlignment="1">
      <alignment horizontal="left"/>
    </xf>
    <xf numFmtId="168" fontId="100" fillId="50" borderId="19" xfId="43" applyNumberFormat="1" applyFont="1" applyFill="1" applyBorder="1" applyAlignment="1">
      <alignment horizontal="center"/>
    </xf>
    <xf numFmtId="164" fontId="100" fillId="50" borderId="19" xfId="29" applyFont="1" applyFill="1" applyBorder="1" applyAlignment="1">
      <alignment horizontal="center"/>
    </xf>
    <xf numFmtId="165" fontId="100" fillId="50" borderId="19" xfId="28" applyNumberFormat="1" applyFont="1" applyFill="1" applyBorder="1" applyAlignment="1">
      <alignment horizontal="right" vertical="center"/>
    </xf>
    <xf numFmtId="10" fontId="100" fillId="50" borderId="19" xfId="43" applyNumberFormat="1" applyFont="1" applyFill="1" applyBorder="1" applyAlignment="1">
      <alignment horizontal="right" vertical="center"/>
    </xf>
    <xf numFmtId="0" fontId="89" fillId="50" borderId="19" xfId="0" applyFont="1" applyFill="1" applyBorder="1" applyAlignment="1">
      <alignment horizontal="right" wrapText="1"/>
    </xf>
    <xf numFmtId="0" fontId="89" fillId="50" borderId="0" xfId="0" applyFont="1" applyFill="1"/>
    <xf numFmtId="165" fontId="100" fillId="50" borderId="19" xfId="28" applyFont="1" applyFill="1" applyBorder="1" applyAlignment="1">
      <alignment horizontal="right" wrapText="1"/>
    </xf>
    <xf numFmtId="168" fontId="100" fillId="50" borderId="19" xfId="43" applyNumberFormat="1" applyFont="1" applyFill="1" applyBorder="1" applyAlignment="1">
      <alignment horizontal="right" wrapText="1"/>
    </xf>
    <xf numFmtId="0" fontId="89" fillId="50" borderId="0" xfId="0" applyFont="1" applyFill="1" applyAlignment="1"/>
    <xf numFmtId="0" fontId="94" fillId="50" borderId="0" xfId="0" applyFont="1" applyFill="1" applyAlignment="1"/>
    <xf numFmtId="0" fontId="95" fillId="50" borderId="0" xfId="0" applyFont="1" applyFill="1" applyAlignment="1"/>
    <xf numFmtId="0" fontId="95" fillId="50" borderId="0" xfId="0" applyFont="1" applyFill="1" applyBorder="1" applyAlignment="1"/>
    <xf numFmtId="0" fontId="93" fillId="50" borderId="0" xfId="0" applyFont="1" applyFill="1" applyAlignment="1">
      <alignment horizontal="center"/>
    </xf>
    <xf numFmtId="0" fontId="99" fillId="50" borderId="0" xfId="0" applyFont="1" applyFill="1" applyAlignment="1">
      <alignment vertical="top" wrapText="1"/>
    </xf>
    <xf numFmtId="0" fontId="93" fillId="51" borderId="0" xfId="0" applyFont="1" applyFill="1"/>
    <xf numFmtId="0" fontId="93" fillId="51" borderId="0" xfId="0" applyFont="1" applyFill="1" applyAlignment="1">
      <alignment horizontal="center"/>
    </xf>
    <xf numFmtId="0" fontId="99" fillId="51" borderId="0" xfId="0" applyFont="1" applyFill="1" applyAlignment="1">
      <alignment vertical="top" wrapText="1"/>
    </xf>
    <xf numFmtId="0" fontId="86" fillId="51" borderId="0" xfId="0" applyFont="1" applyFill="1" applyAlignment="1">
      <alignment vertical="top"/>
    </xf>
    <xf numFmtId="0" fontId="86" fillId="51" borderId="0" xfId="0" applyFont="1" applyFill="1" applyAlignment="1"/>
    <xf numFmtId="0" fontId="91" fillId="51" borderId="19" xfId="0" applyFont="1" applyFill="1" applyBorder="1" applyAlignment="1"/>
    <xf numFmtId="0" fontId="93" fillId="51" borderId="19" xfId="0" applyFont="1" applyFill="1" applyBorder="1" applyAlignment="1"/>
    <xf numFmtId="2" fontId="103" fillId="51" borderId="19" xfId="0" applyNumberFormat="1" applyFont="1" applyFill="1" applyBorder="1" applyAlignment="1">
      <alignment horizontal="right"/>
    </xf>
    <xf numFmtId="169" fontId="103" fillId="51" borderId="19" xfId="28" applyNumberFormat="1" applyFont="1" applyFill="1" applyBorder="1" applyAlignment="1">
      <alignment horizontal="right"/>
    </xf>
    <xf numFmtId="10" fontId="103" fillId="51" borderId="19" xfId="43" applyNumberFormat="1" applyFont="1" applyFill="1" applyBorder="1" applyAlignment="1">
      <alignment horizontal="right"/>
    </xf>
    <xf numFmtId="164" fontId="103" fillId="51" borderId="19" xfId="29" applyFont="1" applyFill="1" applyBorder="1" applyAlignment="1">
      <alignment horizontal="right"/>
    </xf>
    <xf numFmtId="168" fontId="103" fillId="51" borderId="19" xfId="43" applyNumberFormat="1" applyFont="1" applyFill="1" applyBorder="1" applyAlignment="1">
      <alignment horizontal="right"/>
    </xf>
    <xf numFmtId="165" fontId="103" fillId="51" borderId="19" xfId="28" applyNumberFormat="1" applyFont="1" applyFill="1" applyBorder="1" applyAlignment="1">
      <alignment horizontal="right" vertical="center"/>
    </xf>
    <xf numFmtId="168" fontId="103" fillId="51" borderId="19" xfId="43" applyNumberFormat="1" applyFont="1" applyFill="1" applyBorder="1" applyAlignment="1">
      <alignment horizontal="right" wrapText="1"/>
    </xf>
    <xf numFmtId="0" fontId="93" fillId="51" borderId="19" xfId="0" applyFont="1" applyFill="1" applyBorder="1" applyAlignment="1">
      <alignment horizontal="right" wrapText="1"/>
    </xf>
    <xf numFmtId="0" fontId="91" fillId="52" borderId="19" xfId="0" applyFont="1" applyFill="1" applyBorder="1" applyAlignment="1">
      <alignment vertical="top"/>
    </xf>
    <xf numFmtId="0" fontId="104" fillId="52" borderId="19" xfId="0" applyFont="1" applyFill="1" applyBorder="1" applyAlignment="1">
      <alignment vertical="top"/>
    </xf>
    <xf numFmtId="180" fontId="103" fillId="52" borderId="19" xfId="43" applyNumberFormat="1" applyFont="1" applyFill="1" applyBorder="1" applyAlignment="1">
      <alignment horizontal="right" vertical="top"/>
    </xf>
    <xf numFmtId="175" fontId="103" fillId="52" borderId="19" xfId="0" applyNumberFormat="1" applyFont="1" applyFill="1" applyBorder="1" applyAlignment="1">
      <alignment horizontal="right" vertical="top"/>
    </xf>
    <xf numFmtId="169" fontId="103" fillId="52" borderId="19" xfId="28" applyNumberFormat="1" applyFont="1" applyFill="1" applyBorder="1" applyAlignment="1">
      <alignment horizontal="right" vertical="top"/>
    </xf>
    <xf numFmtId="10" fontId="103" fillId="52" borderId="19" xfId="43" applyNumberFormat="1" applyFont="1" applyFill="1" applyBorder="1" applyAlignment="1">
      <alignment horizontal="right" vertical="top"/>
    </xf>
    <xf numFmtId="0" fontId="93" fillId="52" borderId="0" xfId="0" applyFont="1" applyFill="1"/>
    <xf numFmtId="0" fontId="101" fillId="52" borderId="0" xfId="0" applyFont="1" applyFill="1" applyAlignment="1">
      <alignment vertical="top"/>
    </xf>
    <xf numFmtId="0" fontId="86" fillId="52" borderId="0" xfId="0" applyFont="1" applyFill="1" applyAlignment="1">
      <alignment vertical="top"/>
    </xf>
    <xf numFmtId="0" fontId="93" fillId="52" borderId="0" xfId="0" applyFont="1" applyFill="1" applyAlignment="1">
      <alignment vertical="top"/>
    </xf>
    <xf numFmtId="0" fontId="105" fillId="52" borderId="0" xfId="0" applyFont="1" applyFill="1" applyAlignment="1">
      <alignment vertical="top"/>
    </xf>
    <xf numFmtId="0" fontId="93" fillId="52" borderId="0" xfId="0" applyFont="1" applyFill="1" applyAlignment="1">
      <alignment horizontal="center"/>
    </xf>
    <xf numFmtId="0" fontId="93" fillId="52" borderId="0" xfId="0" applyFont="1" applyFill="1" applyAlignment="1">
      <alignment horizontal="right"/>
    </xf>
    <xf numFmtId="168" fontId="93" fillId="52" borderId="0" xfId="43" applyNumberFormat="1" applyFont="1" applyFill="1" applyAlignment="1">
      <alignment horizontal="right"/>
    </xf>
    <xf numFmtId="0" fontId="109" fillId="52" borderId="0" xfId="0" applyFont="1" applyFill="1" applyAlignment="1">
      <alignment vertical="center"/>
    </xf>
    <xf numFmtId="0" fontId="99" fillId="52" borderId="0" xfId="0" applyFont="1" applyFill="1" applyAlignment="1">
      <alignment vertical="top" wrapText="1"/>
    </xf>
    <xf numFmtId="176" fontId="109" fillId="52" borderId="0" xfId="0" applyNumberFormat="1" applyFont="1" applyFill="1" applyAlignment="1"/>
    <xf numFmtId="0" fontId="93" fillId="52" borderId="19" xfId="0" applyFont="1" applyFill="1" applyBorder="1" applyAlignment="1">
      <alignment vertical="top"/>
    </xf>
    <xf numFmtId="165" fontId="103" fillId="52" borderId="19" xfId="28" applyFont="1" applyFill="1" applyBorder="1" applyAlignment="1">
      <alignment horizontal="right" vertical="top" wrapText="1"/>
    </xf>
    <xf numFmtId="0" fontId="93" fillId="52" borderId="0" xfId="0" applyFont="1" applyFill="1" applyAlignment="1"/>
    <xf numFmtId="0" fontId="93" fillId="52" borderId="19" xfId="0" applyFont="1" applyFill="1" applyBorder="1" applyAlignment="1">
      <alignment horizontal="right" vertical="top"/>
    </xf>
    <xf numFmtId="0" fontId="93" fillId="52" borderId="19" xfId="0" applyFont="1" applyFill="1" applyBorder="1" applyAlignment="1">
      <alignment horizontal="right" vertical="top" wrapText="1"/>
    </xf>
    <xf numFmtId="0" fontId="91" fillId="53" borderId="19" xfId="0" applyFont="1" applyFill="1" applyBorder="1" applyAlignment="1"/>
    <xf numFmtId="0" fontId="104" fillId="53" borderId="19" xfId="0" applyFont="1" applyFill="1" applyBorder="1" applyAlignment="1"/>
    <xf numFmtId="0" fontId="93" fillId="53" borderId="19" xfId="0" applyFont="1" applyFill="1" applyBorder="1" applyAlignment="1"/>
    <xf numFmtId="0" fontId="93" fillId="53" borderId="0" xfId="0" applyFont="1" applyFill="1" applyAlignment="1"/>
    <xf numFmtId="0" fontId="105" fillId="53" borderId="0" xfId="0" applyFont="1" applyFill="1" applyAlignment="1"/>
    <xf numFmtId="0" fontId="101" fillId="53" borderId="0" xfId="0" applyFont="1" applyFill="1" applyAlignment="1"/>
    <xf numFmtId="0" fontId="93" fillId="53" borderId="0" xfId="0" applyFont="1" applyFill="1"/>
    <xf numFmtId="0" fontId="93" fillId="53" borderId="0" xfId="0" applyFont="1" applyFill="1" applyAlignment="1">
      <alignment horizontal="center"/>
    </xf>
    <xf numFmtId="0" fontId="93" fillId="53" borderId="0" xfId="0" applyFont="1" applyFill="1" applyAlignment="1">
      <alignment horizontal="right"/>
    </xf>
    <xf numFmtId="168" fontId="93" fillId="53" borderId="0" xfId="43" applyNumberFormat="1" applyFont="1" applyFill="1" applyAlignment="1">
      <alignment horizontal="right"/>
    </xf>
    <xf numFmtId="0" fontId="99" fillId="53" borderId="0" xfId="0" applyFont="1" applyFill="1" applyAlignment="1">
      <alignment vertical="top" wrapText="1"/>
    </xf>
    <xf numFmtId="165" fontId="103" fillId="53" borderId="19" xfId="28" applyFont="1" applyFill="1" applyBorder="1" applyAlignment="1">
      <alignment horizontal="right" wrapText="1"/>
    </xf>
    <xf numFmtId="0" fontId="93" fillId="53" borderId="19" xfId="0" applyFont="1" applyFill="1" applyBorder="1" applyAlignment="1">
      <alignment horizontal="right"/>
    </xf>
    <xf numFmtId="0" fontId="93" fillId="53" borderId="19" xfId="0" applyFont="1" applyFill="1" applyBorder="1" applyAlignment="1">
      <alignment horizontal="right" wrapText="1"/>
    </xf>
    <xf numFmtId="168" fontId="103" fillId="53" borderId="19" xfId="43" applyNumberFormat="1" applyFont="1" applyFill="1" applyBorder="1" applyAlignment="1">
      <alignment horizontal="right" wrapText="1"/>
    </xf>
    <xf numFmtId="0" fontId="86" fillId="53" borderId="0" xfId="0" applyFont="1" applyFill="1" applyAlignment="1">
      <alignment horizontal="left" vertical="center"/>
    </xf>
    <xf numFmtId="0" fontId="108" fillId="53" borderId="0" xfId="0" applyFont="1" applyFill="1" applyAlignment="1">
      <alignment horizontal="left" vertical="center"/>
    </xf>
    <xf numFmtId="2" fontId="103" fillId="53" borderId="19" xfId="0" applyNumberFormat="1" applyFont="1" applyFill="1" applyBorder="1" applyAlignment="1">
      <alignment horizontal="right"/>
    </xf>
    <xf numFmtId="169" fontId="103" fillId="53" borderId="19" xfId="28" applyNumberFormat="1" applyFont="1" applyFill="1" applyBorder="1" applyAlignment="1">
      <alignment horizontal="right"/>
    </xf>
    <xf numFmtId="0" fontId="91" fillId="53" borderId="0" xfId="0" applyFont="1" applyFill="1" applyAlignment="1">
      <alignment horizontal="left" vertical="center"/>
    </xf>
    <xf numFmtId="165" fontId="108" fillId="53" borderId="19" xfId="28" applyFont="1" applyFill="1" applyBorder="1" applyAlignment="1">
      <alignment horizontal="left" vertical="center"/>
    </xf>
    <xf numFmtId="0" fontId="75" fillId="54" borderId="0" xfId="0" applyFont="1" applyFill="1"/>
    <xf numFmtId="178" fontId="103" fillId="0" borderId="19" xfId="0" applyNumberFormat="1" applyFont="1" applyFill="1" applyBorder="1" applyAlignment="1">
      <alignment horizontal="left"/>
    </xf>
    <xf numFmtId="0" fontId="103" fillId="0" borderId="19" xfId="0" applyFont="1" applyBorder="1" applyAlignment="1">
      <alignment horizontal="left"/>
    </xf>
    <xf numFmtId="0" fontId="103" fillId="0" borderId="19" xfId="0" applyFont="1" applyBorder="1" applyAlignment="1">
      <alignment horizontal="left"/>
    </xf>
    <xf numFmtId="169" fontId="103" fillId="45" borderId="19" xfId="28" applyNumberFormat="1" applyFont="1" applyFill="1" applyBorder="1" applyAlignment="1">
      <alignment horizontal="right"/>
    </xf>
    <xf numFmtId="0" fontId="93" fillId="39" borderId="0" xfId="0" applyFont="1" applyFill="1" applyBorder="1"/>
    <xf numFmtId="168" fontId="103" fillId="0" borderId="19" xfId="43" applyNumberFormat="1" applyFont="1" applyFill="1" applyBorder="1" applyAlignment="1">
      <alignment horizontal="center" vertical="center"/>
    </xf>
    <xf numFmtId="178" fontId="103" fillId="0" borderId="19" xfId="0" applyNumberFormat="1" applyFont="1" applyFill="1" applyBorder="1" applyAlignment="1">
      <alignment horizontal="left" vertical="top"/>
    </xf>
    <xf numFmtId="0" fontId="103" fillId="0" borderId="19" xfId="0" applyFont="1" applyBorder="1" applyAlignment="1">
      <alignment horizontal="left" vertical="top"/>
    </xf>
    <xf numFmtId="178" fontId="103" fillId="0" borderId="19" xfId="0" applyNumberFormat="1" applyFont="1" applyFill="1" applyBorder="1" applyAlignment="1">
      <alignment horizontal="left"/>
    </xf>
    <xf numFmtId="0" fontId="103" fillId="0" borderId="19" xfId="0" applyFont="1" applyBorder="1" applyAlignment="1">
      <alignment horizontal="left"/>
    </xf>
    <xf numFmtId="0" fontId="103" fillId="0" borderId="19" xfId="0" applyFont="1" applyBorder="1" applyAlignment="1">
      <alignment horizontal="left"/>
    </xf>
    <xf numFmtId="178" fontId="103" fillId="0" borderId="19" xfId="0" applyNumberFormat="1" applyFont="1" applyFill="1" applyBorder="1" applyAlignment="1">
      <alignment horizontal="left" vertical="top"/>
    </xf>
    <xf numFmtId="0" fontId="103" fillId="0" borderId="19" xfId="0" applyFont="1" applyBorder="1" applyAlignment="1">
      <alignment horizontal="left" vertical="top"/>
    </xf>
    <xf numFmtId="164" fontId="0" fillId="0" borderId="0" xfId="29" applyFont="1"/>
    <xf numFmtId="178" fontId="103" fillId="0" borderId="19" xfId="0" applyNumberFormat="1" applyFont="1" applyFill="1" applyBorder="1" applyAlignment="1">
      <alignment horizontal="left" vertical="top"/>
    </xf>
    <xf numFmtId="0" fontId="103" fillId="0" borderId="19" xfId="0" applyFont="1" applyBorder="1" applyAlignment="1">
      <alignment horizontal="left" vertical="top"/>
    </xf>
    <xf numFmtId="165" fontId="93" fillId="53" borderId="0" xfId="28" applyFont="1" applyFill="1" applyAlignment="1">
      <alignment horizontal="right"/>
    </xf>
    <xf numFmtId="165" fontId="99" fillId="53" borderId="0" xfId="28" applyFont="1" applyFill="1" applyAlignment="1">
      <alignment vertical="top" wrapText="1"/>
    </xf>
    <xf numFmtId="165" fontId="78" fillId="0" borderId="0" xfId="28" applyFont="1" applyAlignment="1">
      <alignment horizontal="right" vertical="center"/>
    </xf>
    <xf numFmtId="165" fontId="108" fillId="53" borderId="0" xfId="28" applyFont="1" applyFill="1" applyAlignment="1">
      <alignment horizontal="left" vertical="center"/>
    </xf>
    <xf numFmtId="165" fontId="103" fillId="0" borderId="19" xfId="28" applyFont="1" applyFill="1" applyBorder="1" applyAlignment="1">
      <alignment horizontal="right"/>
    </xf>
    <xf numFmtId="165" fontId="103" fillId="53" borderId="19" xfId="28" applyFont="1" applyFill="1" applyBorder="1" applyAlignment="1">
      <alignment horizontal="right"/>
    </xf>
    <xf numFmtId="165" fontId="103" fillId="0" borderId="0" xfId="28" applyFont="1" applyFill="1" applyBorder="1" applyAlignment="1">
      <alignment horizontal="right"/>
    </xf>
    <xf numFmtId="165" fontId="103" fillId="0" borderId="0" xfId="28" applyFont="1"/>
    <xf numFmtId="165" fontId="93" fillId="0" borderId="0" xfId="28" applyFont="1" applyAlignment="1">
      <alignment horizontal="right"/>
    </xf>
    <xf numFmtId="165" fontId="107" fillId="0" borderId="0" xfId="28" applyFont="1" applyFill="1" applyBorder="1" applyAlignment="1">
      <alignment horizontal="right"/>
    </xf>
    <xf numFmtId="165" fontId="103" fillId="0" borderId="0" xfId="28" applyFont="1" applyBorder="1" applyAlignment="1">
      <alignment horizontal="left" vertical="top"/>
    </xf>
    <xf numFmtId="165" fontId="103" fillId="0" borderId="0" xfId="28" applyFont="1" applyBorder="1" applyAlignment="1">
      <alignment horizontal="right"/>
    </xf>
    <xf numFmtId="165" fontId="93" fillId="0" borderId="0" xfId="28" applyFont="1" applyBorder="1" applyAlignment="1">
      <alignment horizontal="right"/>
    </xf>
    <xf numFmtId="178" fontId="103" fillId="0" borderId="19" xfId="0" applyNumberFormat="1" applyFont="1" applyFill="1" applyBorder="1" applyAlignment="1">
      <alignment horizontal="left" vertical="top"/>
    </xf>
    <xf numFmtId="0" fontId="103" fillId="0" borderId="19" xfId="0" applyFont="1" applyBorder="1" applyAlignment="1">
      <alignment horizontal="left" vertical="top"/>
    </xf>
    <xf numFmtId="178" fontId="103" fillId="0" borderId="19" xfId="0" applyNumberFormat="1" applyFont="1" applyFill="1" applyBorder="1" applyAlignment="1">
      <alignment horizontal="left"/>
    </xf>
    <xf numFmtId="0" fontId="103" fillId="0" borderId="19" xfId="0" applyFont="1" applyBorder="1" applyAlignment="1">
      <alignment horizontal="left"/>
    </xf>
    <xf numFmtId="0" fontId="103" fillId="0" borderId="0" xfId="0" applyFont="1"/>
    <xf numFmtId="0" fontId="103" fillId="0" borderId="19" xfId="0" applyFont="1" applyBorder="1" applyAlignment="1">
      <alignment horizontal="left"/>
    </xf>
    <xf numFmtId="178" fontId="103" fillId="0" borderId="19" xfId="0" applyNumberFormat="1" applyFont="1" applyFill="1" applyBorder="1" applyAlignment="1">
      <alignment horizontal="left"/>
    </xf>
    <xf numFmtId="0" fontId="103" fillId="0" borderId="19" xfId="0" applyFont="1" applyBorder="1" applyAlignment="1">
      <alignment horizontal="left"/>
    </xf>
    <xf numFmtId="178" fontId="103" fillId="0" borderId="19" xfId="0" applyNumberFormat="1" applyFont="1" applyFill="1" applyBorder="1" applyAlignment="1">
      <alignment horizontal="left"/>
    </xf>
    <xf numFmtId="0" fontId="103" fillId="0" borderId="19" xfId="0" applyFont="1" applyBorder="1" applyAlignment="1">
      <alignment horizontal="left"/>
    </xf>
    <xf numFmtId="0" fontId="75" fillId="0" borderId="0" xfId="0" applyFont="1" applyAlignment="1">
      <alignment horizontal="right"/>
    </xf>
    <xf numFmtId="0" fontId="113" fillId="49" borderId="0" xfId="0" applyFont="1" applyFill="1"/>
    <xf numFmtId="0" fontId="113" fillId="50" borderId="0" xfId="0" applyFont="1" applyFill="1"/>
    <xf numFmtId="0" fontId="113" fillId="0" borderId="0" xfId="0" applyFont="1" applyAlignment="1">
      <alignment horizontal="right" vertical="center"/>
    </xf>
    <xf numFmtId="0" fontId="113" fillId="0" borderId="0" xfId="0" applyFont="1" applyFill="1" applyAlignment="1">
      <alignment vertical="top"/>
    </xf>
    <xf numFmtId="178" fontId="103" fillId="0" borderId="19" xfId="0" applyNumberFormat="1" applyFont="1" applyFill="1" applyBorder="1" applyAlignment="1">
      <alignment horizontal="left"/>
    </xf>
    <xf numFmtId="0" fontId="103" fillId="0" borderId="19" xfId="0" applyFont="1" applyBorder="1" applyAlignment="1">
      <alignment horizontal="left"/>
    </xf>
    <xf numFmtId="178" fontId="103" fillId="0" borderId="19" xfId="0" applyNumberFormat="1" applyFont="1" applyFill="1" applyBorder="1" applyAlignment="1">
      <alignment horizontal="left" vertical="top"/>
    </xf>
    <xf numFmtId="0" fontId="103" fillId="0" borderId="19" xfId="0" applyFont="1" applyBorder="1" applyAlignment="1">
      <alignment horizontal="left" vertical="top"/>
    </xf>
    <xf numFmtId="178" fontId="103" fillId="0" borderId="19" xfId="0" applyNumberFormat="1" applyFont="1" applyFill="1" applyBorder="1" applyAlignment="1">
      <alignment horizontal="left"/>
    </xf>
    <xf numFmtId="0" fontId="103" fillId="0" borderId="19" xfId="0" applyFont="1" applyBorder="1" applyAlignment="1">
      <alignment horizontal="left"/>
    </xf>
    <xf numFmtId="0" fontId="103" fillId="53" borderId="19" xfId="0" applyFont="1" applyFill="1" applyBorder="1" applyAlignment="1"/>
    <xf numFmtId="178" fontId="103" fillId="0" borderId="19" xfId="0" applyNumberFormat="1" applyFont="1" applyFill="1" applyBorder="1" applyAlignment="1">
      <alignment horizontal="left"/>
    </xf>
    <xf numFmtId="0" fontId="103" fillId="0" borderId="19" xfId="0" applyFont="1" applyBorder="1" applyAlignment="1">
      <alignment horizontal="left"/>
    </xf>
    <xf numFmtId="178" fontId="103" fillId="0" borderId="19" xfId="0" applyNumberFormat="1" applyFont="1" applyFill="1" applyBorder="1" applyAlignment="1">
      <alignment horizontal="left" vertical="top"/>
    </xf>
    <xf numFmtId="0" fontId="103" fillId="0" borderId="19" xfId="0" applyFont="1" applyBorder="1" applyAlignment="1">
      <alignment horizontal="left" vertical="top"/>
    </xf>
    <xf numFmtId="165" fontId="93" fillId="39" borderId="0" xfId="28" applyFont="1" applyFill="1"/>
    <xf numFmtId="165" fontId="93" fillId="0" borderId="0" xfId="28" applyFont="1"/>
    <xf numFmtId="165" fontId="93" fillId="0" borderId="0" xfId="28" applyFont="1" applyAlignment="1"/>
    <xf numFmtId="165" fontId="93" fillId="53" borderId="0" xfId="28" applyFont="1" applyFill="1" applyAlignment="1"/>
    <xf numFmtId="0" fontId="103" fillId="0" borderId="19" xfId="0" applyFont="1" applyBorder="1" applyAlignment="1">
      <alignment horizontal="left"/>
    </xf>
    <xf numFmtId="178" fontId="103" fillId="0" borderId="19" xfId="0" applyNumberFormat="1" applyFont="1" applyFill="1" applyBorder="1" applyAlignment="1">
      <alignment horizontal="left"/>
    </xf>
    <xf numFmtId="0" fontId="103" fillId="0" borderId="19" xfId="0" applyFont="1" applyBorder="1" applyAlignment="1">
      <alignment horizontal="left"/>
    </xf>
    <xf numFmtId="178" fontId="103" fillId="0" borderId="19" xfId="0" applyNumberFormat="1" applyFont="1" applyFill="1" applyBorder="1" applyAlignment="1">
      <alignment horizontal="left" vertical="top"/>
    </xf>
    <xf numFmtId="0" fontId="103" fillId="0" borderId="19" xfId="0" applyFont="1" applyBorder="1" applyAlignment="1">
      <alignment horizontal="left" vertical="top"/>
    </xf>
    <xf numFmtId="178" fontId="103" fillId="0" borderId="19" xfId="0" applyNumberFormat="1" applyFont="1" applyFill="1" applyBorder="1" applyAlignment="1">
      <alignment horizontal="left"/>
    </xf>
    <xf numFmtId="0" fontId="103" fillId="0" borderId="19" xfId="0" applyFont="1" applyBorder="1" applyAlignment="1">
      <alignment horizontal="left"/>
    </xf>
    <xf numFmtId="0" fontId="103" fillId="0" borderId="19" xfId="0" applyFont="1" applyBorder="1" applyAlignment="1">
      <alignment horizontal="left"/>
    </xf>
    <xf numFmtId="0" fontId="103" fillId="0" borderId="19" xfId="0" applyFont="1" applyBorder="1" applyAlignment="1">
      <alignment horizontal="left"/>
    </xf>
    <xf numFmtId="178" fontId="103" fillId="0" borderId="19" xfId="0" applyNumberFormat="1" applyFont="1" applyFill="1" applyBorder="1" applyAlignment="1">
      <alignment horizontal="left"/>
    </xf>
    <xf numFmtId="0" fontId="103" fillId="0" borderId="19" xfId="0" applyFont="1" applyBorder="1" applyAlignment="1">
      <alignment horizontal="left"/>
    </xf>
    <xf numFmtId="0" fontId="103" fillId="0" borderId="19" xfId="0" applyFont="1" applyBorder="1" applyAlignment="1">
      <alignment horizontal="left"/>
    </xf>
    <xf numFmtId="178" fontId="103" fillId="0" borderId="19" xfId="0" applyNumberFormat="1" applyFont="1" applyFill="1" applyBorder="1" applyAlignment="1">
      <alignment horizontal="left" vertical="top"/>
    </xf>
    <xf numFmtId="0" fontId="103" fillId="0" borderId="19" xfId="0" applyFont="1" applyBorder="1" applyAlignment="1">
      <alignment horizontal="left" vertical="top"/>
    </xf>
    <xf numFmtId="0" fontId="2" fillId="0" borderId="0" xfId="69" applyAlignment="1">
      <alignment horizontal="center"/>
    </xf>
    <xf numFmtId="0" fontId="2" fillId="0" borderId="0" xfId="69"/>
    <xf numFmtId="17" fontId="2" fillId="0" borderId="0" xfId="69" applyNumberFormat="1"/>
    <xf numFmtId="174" fontId="74" fillId="0" borderId="0" xfId="69" applyNumberFormat="1" applyFont="1" applyAlignment="1">
      <alignment horizontal="center"/>
    </xf>
    <xf numFmtId="0" fontId="74" fillId="0" borderId="0" xfId="69" applyFont="1" applyAlignment="1">
      <alignment horizontal="center"/>
    </xf>
    <xf numFmtId="0" fontId="2" fillId="39" borderId="0" xfId="69" applyFill="1"/>
    <xf numFmtId="0" fontId="2" fillId="39" borderId="0" xfId="69" applyFill="1" applyAlignment="1">
      <alignment horizontal="center"/>
    </xf>
    <xf numFmtId="0" fontId="103" fillId="0" borderId="19" xfId="0" applyFont="1" applyBorder="1" applyAlignment="1">
      <alignment horizontal="left"/>
    </xf>
    <xf numFmtId="170" fontId="2" fillId="0" borderId="0" xfId="69" applyNumberFormat="1" applyAlignment="1">
      <alignment horizontal="center"/>
    </xf>
    <xf numFmtId="0" fontId="78" fillId="0" borderId="0" xfId="64"/>
    <xf numFmtId="0" fontId="78" fillId="39" borderId="0" xfId="64" applyFill="1"/>
    <xf numFmtId="0" fontId="4" fillId="0" borderId="0" xfId="56"/>
    <xf numFmtId="17" fontId="4" fillId="0" borderId="0" xfId="56" applyNumberFormat="1"/>
    <xf numFmtId="0" fontId="1" fillId="0" borderId="0" xfId="56" applyFont="1"/>
    <xf numFmtId="178" fontId="103" fillId="0" borderId="19" xfId="0" applyNumberFormat="1" applyFont="1" applyFill="1" applyBorder="1" applyAlignment="1">
      <alignment horizontal="left"/>
    </xf>
    <xf numFmtId="0" fontId="103" fillId="0" borderId="19" xfId="0" applyFont="1" applyBorder="1" applyAlignment="1">
      <alignment horizontal="left"/>
    </xf>
    <xf numFmtId="178" fontId="103" fillId="0" borderId="19" xfId="0" applyNumberFormat="1" applyFont="1" applyFill="1" applyBorder="1" applyAlignment="1">
      <alignment horizontal="left"/>
    </xf>
    <xf numFmtId="0" fontId="103" fillId="0" borderId="19" xfId="0" applyFont="1" applyBorder="1" applyAlignment="1">
      <alignment horizontal="left"/>
    </xf>
    <xf numFmtId="178" fontId="103" fillId="0" borderId="19" xfId="0" applyNumberFormat="1" applyFont="1" applyFill="1" applyBorder="1" applyAlignment="1">
      <alignment horizontal="left" vertical="top"/>
    </xf>
    <xf numFmtId="0" fontId="103" fillId="0" borderId="19" xfId="0" applyFont="1" applyBorder="1" applyAlignment="1">
      <alignment horizontal="left" vertical="top"/>
    </xf>
    <xf numFmtId="0" fontId="103" fillId="0" borderId="0" xfId="0" applyFont="1"/>
    <xf numFmtId="0" fontId="91" fillId="51" borderId="0" xfId="0" applyFont="1" applyFill="1" applyBorder="1" applyAlignment="1"/>
    <xf numFmtId="2" fontId="103" fillId="42" borderId="19" xfId="0" applyNumberFormat="1" applyFont="1" applyFill="1" applyBorder="1" applyAlignment="1"/>
    <xf numFmtId="178" fontId="103" fillId="0" borderId="19" xfId="0" applyNumberFormat="1" applyFont="1" applyFill="1" applyBorder="1" applyAlignment="1">
      <alignment horizontal="left"/>
    </xf>
    <xf numFmtId="0" fontId="103" fillId="0" borderId="19" xfId="0" applyFont="1" applyBorder="1" applyAlignment="1">
      <alignment horizontal="left"/>
    </xf>
    <xf numFmtId="178" fontId="103" fillId="0" borderId="19" xfId="0" applyNumberFormat="1" applyFont="1" applyFill="1" applyBorder="1" applyAlignment="1">
      <alignment horizontal="left" vertical="top"/>
    </xf>
    <xf numFmtId="0" fontId="103" fillId="0" borderId="19" xfId="0" applyFont="1" applyBorder="1" applyAlignment="1">
      <alignment horizontal="left" vertical="top"/>
    </xf>
    <xf numFmtId="14" fontId="103" fillId="0" borderId="19" xfId="43" applyNumberFormat="1" applyFont="1" applyFill="1" applyBorder="1" applyAlignment="1">
      <alignment horizontal="right"/>
    </xf>
    <xf numFmtId="178" fontId="103" fillId="0" borderId="19" xfId="0" applyNumberFormat="1" applyFont="1" applyFill="1" applyBorder="1" applyAlignment="1">
      <alignment horizontal="left"/>
    </xf>
    <xf numFmtId="0" fontId="103" fillId="0" borderId="19" xfId="0" applyFont="1" applyBorder="1" applyAlignment="1">
      <alignment horizontal="left"/>
    </xf>
    <xf numFmtId="178" fontId="103" fillId="0" borderId="19" xfId="0" applyNumberFormat="1" applyFont="1" applyFill="1" applyBorder="1" applyAlignment="1">
      <alignment horizontal="left" vertical="top"/>
    </xf>
    <xf numFmtId="0" fontId="103" fillId="0" borderId="19" xfId="0" applyFont="1" applyBorder="1" applyAlignment="1">
      <alignment horizontal="left" vertical="top"/>
    </xf>
    <xf numFmtId="178" fontId="103" fillId="0" borderId="19" xfId="0" applyNumberFormat="1" applyFont="1" applyFill="1" applyBorder="1" applyAlignment="1">
      <alignment horizontal="left" vertical="top"/>
    </xf>
    <xf numFmtId="0" fontId="103" fillId="0" borderId="19" xfId="0" applyFont="1" applyBorder="1" applyAlignment="1">
      <alignment horizontal="left" vertical="top"/>
    </xf>
    <xf numFmtId="0" fontId="103" fillId="0" borderId="19" xfId="0" applyFont="1" applyBorder="1" applyAlignment="1">
      <alignment horizontal="left"/>
    </xf>
    <xf numFmtId="0" fontId="103" fillId="0" borderId="19" xfId="0" applyFont="1" applyBorder="1" applyAlignment="1">
      <alignment horizontal="left"/>
    </xf>
    <xf numFmtId="178" fontId="103" fillId="0" borderId="19" xfId="0" applyNumberFormat="1" applyFont="1" applyFill="1" applyBorder="1" applyAlignment="1">
      <alignment horizontal="left" vertical="top"/>
    </xf>
    <xf numFmtId="0" fontId="103" fillId="0" borderId="19" xfId="0" applyFont="1" applyBorder="1" applyAlignment="1">
      <alignment horizontal="left" vertical="top"/>
    </xf>
    <xf numFmtId="0" fontId="103" fillId="0" borderId="19" xfId="0" applyFont="1" applyBorder="1" applyAlignment="1">
      <alignment horizontal="left"/>
    </xf>
    <xf numFmtId="0" fontId="103" fillId="0" borderId="19" xfId="0" applyFont="1" applyBorder="1" applyAlignment="1">
      <alignment horizontal="left"/>
    </xf>
    <xf numFmtId="0" fontId="103" fillId="0" borderId="19" xfId="0" applyFont="1" applyBorder="1" applyAlignment="1">
      <alignment horizontal="left"/>
    </xf>
    <xf numFmtId="178" fontId="103" fillId="0" borderId="19" xfId="0" applyNumberFormat="1" applyFont="1" applyFill="1" applyBorder="1" applyAlignment="1">
      <alignment horizontal="left" vertical="top"/>
    </xf>
    <xf numFmtId="0" fontId="103" fillId="0" borderId="19" xfId="0" applyFont="1" applyBorder="1" applyAlignment="1">
      <alignment horizontal="left" vertical="top"/>
    </xf>
    <xf numFmtId="0" fontId="87" fillId="0" borderId="0" xfId="0" applyFont="1" applyFill="1" applyBorder="1" applyAlignment="1">
      <alignment horizontal="left" vertical="center"/>
    </xf>
    <xf numFmtId="0" fontId="103" fillId="0" borderId="19" xfId="0" applyFont="1" applyBorder="1" applyAlignment="1">
      <alignment horizontal="left"/>
    </xf>
    <xf numFmtId="178" fontId="103" fillId="0" borderId="19" xfId="0" applyNumberFormat="1" applyFont="1" applyFill="1" applyBorder="1" applyAlignment="1">
      <alignment horizontal="left" vertical="top"/>
    </xf>
    <xf numFmtId="0" fontId="103" fillId="0" borderId="19" xfId="0" applyFont="1" applyBorder="1" applyAlignment="1">
      <alignment horizontal="left" vertical="top"/>
    </xf>
    <xf numFmtId="0" fontId="103" fillId="0" borderId="19" xfId="0" applyFont="1" applyBorder="1" applyAlignment="1">
      <alignment horizontal="left"/>
    </xf>
    <xf numFmtId="178" fontId="103" fillId="0" borderId="19" xfId="0" applyNumberFormat="1" applyFont="1" applyFill="1" applyBorder="1" applyAlignment="1">
      <alignment horizontal="left" vertical="top"/>
    </xf>
    <xf numFmtId="0" fontId="103" fillId="0" borderId="19" xfId="0" applyFont="1" applyBorder="1" applyAlignment="1">
      <alignment horizontal="left" vertical="top"/>
    </xf>
    <xf numFmtId="178" fontId="103" fillId="0" borderId="19" xfId="0" applyNumberFormat="1" applyFont="1" applyFill="1" applyBorder="1" applyAlignment="1">
      <alignment horizontal="left"/>
    </xf>
    <xf numFmtId="0" fontId="103" fillId="0" borderId="19" xfId="0" applyFont="1" applyBorder="1" applyAlignment="1">
      <alignment horizontal="left"/>
    </xf>
    <xf numFmtId="178" fontId="103" fillId="0" borderId="19" xfId="0" applyNumberFormat="1" applyFont="1" applyFill="1" applyBorder="1" applyAlignment="1">
      <alignment horizontal="left"/>
    </xf>
    <xf numFmtId="0" fontId="103" fillId="0" borderId="19" xfId="0" applyFont="1" applyBorder="1" applyAlignment="1">
      <alignment horizontal="left"/>
    </xf>
    <xf numFmtId="178" fontId="103" fillId="0" borderId="19" xfId="0" applyNumberFormat="1" applyFont="1" applyFill="1" applyBorder="1" applyAlignment="1">
      <alignment horizontal="left" vertical="top"/>
    </xf>
    <xf numFmtId="0" fontId="103" fillId="0" borderId="19" xfId="0" applyFont="1" applyBorder="1" applyAlignment="1">
      <alignment horizontal="left" vertical="top"/>
    </xf>
    <xf numFmtId="0" fontId="103" fillId="0" borderId="19" xfId="0" applyFont="1" applyBorder="1" applyAlignment="1">
      <alignment horizontal="left"/>
    </xf>
    <xf numFmtId="0" fontId="103" fillId="0" borderId="19" xfId="0" applyFont="1" applyBorder="1" applyAlignment="1">
      <alignment horizontal="left"/>
    </xf>
    <xf numFmtId="178" fontId="103" fillId="0" borderId="19" xfId="0" applyNumberFormat="1" applyFont="1" applyFill="1" applyBorder="1" applyAlignment="1">
      <alignment horizontal="left" vertical="top"/>
    </xf>
    <xf numFmtId="0" fontId="103" fillId="0" borderId="19" xfId="0" applyFont="1" applyBorder="1" applyAlignment="1">
      <alignment horizontal="left" vertical="top"/>
    </xf>
    <xf numFmtId="0" fontId="103" fillId="0" borderId="19" xfId="0" applyFont="1" applyBorder="1" applyAlignment="1">
      <alignment horizontal="left"/>
    </xf>
    <xf numFmtId="0" fontId="103" fillId="0" borderId="19" xfId="0" applyFont="1" applyBorder="1" applyAlignment="1">
      <alignment horizontal="left"/>
    </xf>
    <xf numFmtId="178" fontId="103" fillId="0" borderId="19" xfId="0" applyNumberFormat="1" applyFont="1" applyFill="1" applyBorder="1" applyAlignment="1">
      <alignment horizontal="left" vertical="top"/>
    </xf>
    <xf numFmtId="0" fontId="103" fillId="0" borderId="19" xfId="0" applyFont="1" applyBorder="1" applyAlignment="1">
      <alignment horizontal="left" vertical="top"/>
    </xf>
    <xf numFmtId="178" fontId="103" fillId="0" borderId="19" xfId="0" applyNumberFormat="1" applyFont="1" applyFill="1" applyBorder="1" applyAlignment="1">
      <alignment horizontal="left"/>
    </xf>
    <xf numFmtId="0" fontId="103" fillId="0" borderId="19" xfId="0" applyFont="1" applyBorder="1" applyAlignment="1">
      <alignment horizontal="left"/>
    </xf>
    <xf numFmtId="178" fontId="103" fillId="0" borderId="19" xfId="0" applyNumberFormat="1" applyFont="1" applyFill="1" applyBorder="1" applyAlignment="1">
      <alignment horizontal="left" vertical="top"/>
    </xf>
    <xf numFmtId="0" fontId="103" fillId="0" borderId="19" xfId="0" applyFont="1" applyBorder="1" applyAlignment="1">
      <alignment horizontal="left" vertical="top"/>
    </xf>
    <xf numFmtId="178" fontId="103" fillId="0" borderId="19" xfId="0" applyNumberFormat="1" applyFont="1" applyFill="1" applyBorder="1" applyAlignment="1">
      <alignment horizontal="left" vertical="top"/>
    </xf>
    <xf numFmtId="0" fontId="103" fillId="0" borderId="19" xfId="0" applyFont="1" applyBorder="1" applyAlignment="1">
      <alignment horizontal="left" vertical="top"/>
    </xf>
    <xf numFmtId="0" fontId="103" fillId="0" borderId="19" xfId="0" applyFont="1" applyBorder="1" applyAlignment="1">
      <alignment horizontal="left"/>
    </xf>
    <xf numFmtId="178" fontId="103" fillId="0" borderId="19" xfId="0" applyNumberFormat="1" applyFont="1" applyFill="1" applyBorder="1" applyAlignment="1">
      <alignment horizontal="left"/>
    </xf>
    <xf numFmtId="0" fontId="103" fillId="0" borderId="19" xfId="0" applyFont="1" applyBorder="1" applyAlignment="1">
      <alignment horizontal="left"/>
    </xf>
    <xf numFmtId="0" fontId="103" fillId="0" borderId="19" xfId="0" applyFont="1" applyBorder="1" applyAlignment="1">
      <alignment horizontal="left"/>
    </xf>
    <xf numFmtId="178" fontId="103" fillId="0" borderId="19" xfId="0" applyNumberFormat="1" applyFont="1" applyFill="1" applyBorder="1" applyAlignment="1">
      <alignment horizontal="left"/>
    </xf>
    <xf numFmtId="0" fontId="103" fillId="0" borderId="19" xfId="0" applyFont="1" applyBorder="1" applyAlignment="1">
      <alignment horizontal="left"/>
    </xf>
    <xf numFmtId="178" fontId="103" fillId="0" borderId="19" xfId="0" applyNumberFormat="1" applyFont="1" applyFill="1" applyBorder="1" applyAlignment="1">
      <alignment horizontal="left"/>
    </xf>
    <xf numFmtId="0" fontId="103" fillId="0" borderId="19" xfId="0" applyFont="1" applyBorder="1" applyAlignment="1">
      <alignment horizontal="left"/>
    </xf>
    <xf numFmtId="178" fontId="103" fillId="0" borderId="19" xfId="0" applyNumberFormat="1" applyFont="1" applyFill="1" applyBorder="1" applyAlignment="1">
      <alignment horizontal="left"/>
    </xf>
    <xf numFmtId="0" fontId="103" fillId="0" borderId="19" xfId="0" applyFont="1" applyBorder="1" applyAlignment="1">
      <alignment horizontal="left"/>
    </xf>
    <xf numFmtId="178" fontId="103" fillId="0" borderId="19" xfId="0" applyNumberFormat="1" applyFont="1" applyFill="1" applyBorder="1" applyAlignment="1">
      <alignment horizontal="left"/>
    </xf>
    <xf numFmtId="0" fontId="103" fillId="0" borderId="19" xfId="0" applyFont="1" applyBorder="1" applyAlignment="1">
      <alignment horizontal="left"/>
    </xf>
    <xf numFmtId="178" fontId="103" fillId="0" borderId="19" xfId="0" applyNumberFormat="1" applyFont="1" applyFill="1" applyBorder="1" applyAlignment="1">
      <alignment horizontal="left" vertical="top"/>
    </xf>
    <xf numFmtId="0" fontId="103" fillId="0" borderId="19" xfId="0" applyFont="1" applyBorder="1" applyAlignment="1">
      <alignment horizontal="left" vertical="top"/>
    </xf>
    <xf numFmtId="0" fontId="103" fillId="0" borderId="19" xfId="0" applyFont="1" applyBorder="1" applyAlignment="1">
      <alignment horizontal="left"/>
    </xf>
    <xf numFmtId="0" fontId="103" fillId="0" borderId="19" xfId="0" applyFont="1" applyBorder="1" applyAlignment="1">
      <alignment horizontal="left"/>
    </xf>
    <xf numFmtId="178" fontId="103" fillId="0" borderId="19" xfId="0" applyNumberFormat="1" applyFont="1" applyFill="1" applyBorder="1" applyAlignment="1">
      <alignment horizontal="left"/>
    </xf>
    <xf numFmtId="0" fontId="103" fillId="0" borderId="19" xfId="0" applyFont="1" applyBorder="1" applyAlignment="1">
      <alignment horizontal="left"/>
    </xf>
    <xf numFmtId="178" fontId="103" fillId="0" borderId="19" xfId="0" applyNumberFormat="1" applyFont="1" applyFill="1" applyBorder="1" applyAlignment="1">
      <alignment horizontal="left" vertical="top"/>
    </xf>
    <xf numFmtId="0" fontId="103" fillId="0" borderId="19" xfId="0" applyFont="1" applyBorder="1" applyAlignment="1">
      <alignment horizontal="left" vertical="top"/>
    </xf>
    <xf numFmtId="0" fontId="103" fillId="0" borderId="19" xfId="0" applyFont="1" applyBorder="1" applyAlignment="1">
      <alignment horizontal="left"/>
    </xf>
    <xf numFmtId="178" fontId="103" fillId="0" borderId="19" xfId="0" applyNumberFormat="1" applyFont="1" applyFill="1" applyBorder="1" applyAlignment="1">
      <alignment horizontal="left" vertical="top"/>
    </xf>
    <xf numFmtId="0" fontId="103" fillId="0" borderId="19" xfId="0" applyFont="1" applyBorder="1" applyAlignment="1">
      <alignment horizontal="left" vertical="top"/>
    </xf>
    <xf numFmtId="0" fontId="103" fillId="0" borderId="19" xfId="0" applyFont="1" applyBorder="1" applyAlignment="1">
      <alignment horizontal="left"/>
    </xf>
    <xf numFmtId="0" fontId="103" fillId="0" borderId="19" xfId="0" applyFont="1" applyBorder="1" applyAlignment="1">
      <alignment horizontal="left"/>
    </xf>
    <xf numFmtId="178" fontId="103" fillId="0" borderId="19" xfId="0" applyNumberFormat="1" applyFont="1" applyFill="1" applyBorder="1" applyAlignment="1">
      <alignment horizontal="left" vertical="top"/>
    </xf>
    <xf numFmtId="0" fontId="103" fillId="0" borderId="19" xfId="0" applyFont="1" applyBorder="1" applyAlignment="1">
      <alignment horizontal="left" vertical="top"/>
    </xf>
    <xf numFmtId="0" fontId="103" fillId="0" borderId="19" xfId="0" applyFont="1" applyBorder="1" applyAlignment="1">
      <alignment horizontal="left"/>
    </xf>
    <xf numFmtId="0" fontId="103" fillId="0" borderId="19" xfId="0" applyFont="1" applyBorder="1" applyAlignment="1">
      <alignment horizontal="left"/>
    </xf>
    <xf numFmtId="178" fontId="103" fillId="0" borderId="19" xfId="0" applyNumberFormat="1" applyFont="1" applyFill="1" applyBorder="1" applyAlignment="1">
      <alignment horizontal="left"/>
    </xf>
    <xf numFmtId="0" fontId="103" fillId="0" borderId="19" xfId="0" applyFont="1" applyBorder="1" applyAlignment="1">
      <alignment horizontal="left"/>
    </xf>
    <xf numFmtId="0" fontId="103" fillId="0" borderId="19" xfId="0" applyFont="1" applyBorder="1" applyAlignment="1">
      <alignment horizontal="left"/>
    </xf>
    <xf numFmtId="0" fontId="103" fillId="0" borderId="19" xfId="0" applyFont="1" applyBorder="1" applyAlignment="1">
      <alignment horizontal="left"/>
    </xf>
    <xf numFmtId="178" fontId="103" fillId="0" borderId="19" xfId="0" applyNumberFormat="1" applyFont="1" applyFill="1" applyBorder="1" applyAlignment="1">
      <alignment horizontal="left" vertical="top"/>
    </xf>
    <xf numFmtId="0" fontId="103" fillId="0" borderId="19" xfId="0" applyFont="1" applyBorder="1" applyAlignment="1">
      <alignment horizontal="left" vertical="top"/>
    </xf>
    <xf numFmtId="0" fontId="103" fillId="0" borderId="19" xfId="0" applyFont="1" applyBorder="1" applyAlignment="1">
      <alignment horizontal="left"/>
    </xf>
    <xf numFmtId="0" fontId="101" fillId="0" borderId="0" xfId="0" applyFont="1" applyFill="1" applyAlignment="1">
      <alignment horizontal="right" vertical="top"/>
    </xf>
    <xf numFmtId="0" fontId="104" fillId="53" borderId="19" xfId="0" applyFont="1" applyFill="1" applyBorder="1" applyAlignment="1">
      <alignment horizontal="right"/>
    </xf>
    <xf numFmtId="178" fontId="103" fillId="0" borderId="19" xfId="0" applyNumberFormat="1" applyFont="1" applyFill="1" applyBorder="1" applyAlignment="1">
      <alignment horizontal="left"/>
    </xf>
    <xf numFmtId="0" fontId="103" fillId="0" borderId="19" xfId="0" applyFont="1" applyBorder="1" applyAlignment="1">
      <alignment horizontal="left"/>
    </xf>
    <xf numFmtId="0" fontId="103" fillId="0" borderId="19" xfId="0" applyFont="1" applyBorder="1" applyAlignment="1">
      <alignment horizontal="left"/>
    </xf>
    <xf numFmtId="165" fontId="103" fillId="47" borderId="19" xfId="28" applyFont="1" applyFill="1" applyBorder="1" applyAlignment="1">
      <alignment horizontal="right"/>
    </xf>
    <xf numFmtId="0" fontId="93" fillId="39" borderId="0" xfId="0" applyFont="1" applyFill="1" applyAlignment="1">
      <alignment horizontal="right"/>
    </xf>
    <xf numFmtId="169" fontId="103" fillId="39" borderId="19" xfId="28" applyNumberFormat="1" applyFont="1" applyFill="1" applyBorder="1" applyAlignment="1">
      <alignment horizontal="right"/>
    </xf>
    <xf numFmtId="10" fontId="103" fillId="39" borderId="19" xfId="43" applyNumberFormat="1" applyFont="1" applyFill="1" applyBorder="1" applyAlignment="1">
      <alignment horizontal="right"/>
    </xf>
    <xf numFmtId="168" fontId="93" fillId="39" borderId="0" xfId="43" applyNumberFormat="1" applyFont="1" applyFill="1" applyAlignment="1">
      <alignment horizontal="right"/>
    </xf>
    <xf numFmtId="10" fontId="103" fillId="39" borderId="19" xfId="43" applyNumberFormat="1" applyFont="1" applyFill="1" applyBorder="1" applyAlignment="1">
      <alignment horizontal="right" vertical="center"/>
    </xf>
    <xf numFmtId="0" fontId="93" fillId="47" borderId="0" xfId="0" applyFont="1" applyFill="1" applyAlignment="1">
      <alignment horizontal="right"/>
    </xf>
    <xf numFmtId="168" fontId="93" fillId="47" borderId="0" xfId="43" applyNumberFormat="1" applyFont="1" applyFill="1" applyAlignment="1">
      <alignment horizontal="right"/>
    </xf>
    <xf numFmtId="0" fontId="88" fillId="0" borderId="0" xfId="0" applyFont="1" applyFill="1" applyAlignment="1">
      <alignment vertical="top" wrapText="1"/>
    </xf>
    <xf numFmtId="165" fontId="86" fillId="53" borderId="0" xfId="28" applyFont="1" applyFill="1" applyAlignment="1">
      <alignment horizontal="left" vertical="center"/>
    </xf>
    <xf numFmtId="165" fontId="103" fillId="0" borderId="0" xfId="28" applyFont="1" applyFill="1" applyBorder="1" applyAlignment="1">
      <alignment horizontal="left"/>
    </xf>
    <xf numFmtId="165" fontId="103" fillId="39" borderId="0" xfId="28" applyFont="1" applyFill="1" applyBorder="1" applyAlignment="1">
      <alignment horizontal="right"/>
    </xf>
    <xf numFmtId="165" fontId="107" fillId="39" borderId="0" xfId="28" applyFont="1" applyFill="1" applyBorder="1" applyAlignment="1">
      <alignment horizontal="right"/>
    </xf>
    <xf numFmtId="165" fontId="103" fillId="39" borderId="0" xfId="28" applyFont="1" applyFill="1" applyBorder="1" applyAlignment="1">
      <alignment horizontal="left" vertical="top"/>
    </xf>
    <xf numFmtId="165" fontId="93" fillId="39" borderId="0" xfId="28" applyFont="1" applyFill="1" applyBorder="1" applyAlignment="1">
      <alignment horizontal="right"/>
    </xf>
    <xf numFmtId="165" fontId="93" fillId="53" borderId="0" xfId="28" applyFont="1" applyFill="1" applyBorder="1" applyAlignment="1">
      <alignment horizontal="right"/>
    </xf>
    <xf numFmtId="165" fontId="99" fillId="53" borderId="0" xfId="28" applyFont="1" applyFill="1" applyBorder="1" applyAlignment="1">
      <alignment vertical="top" wrapText="1"/>
    </xf>
    <xf numFmtId="165" fontId="78" fillId="39" borderId="0" xfId="28" applyFont="1" applyFill="1" applyBorder="1" applyAlignment="1">
      <alignment horizontal="right" vertical="center"/>
    </xf>
    <xf numFmtId="165" fontId="86" fillId="39" borderId="0" xfId="28" applyFont="1" applyFill="1" applyBorder="1" applyAlignment="1">
      <alignment horizontal="left" vertical="center"/>
    </xf>
    <xf numFmtId="0" fontId="88" fillId="39" borderId="0" xfId="0" applyFont="1" applyFill="1" applyBorder="1" applyAlignment="1">
      <alignment vertical="top" wrapText="1"/>
    </xf>
    <xf numFmtId="165" fontId="108" fillId="39" borderId="0" xfId="28" applyFont="1" applyFill="1" applyBorder="1" applyAlignment="1">
      <alignment horizontal="left" vertical="center"/>
    </xf>
    <xf numFmtId="0" fontId="78" fillId="39" borderId="0" xfId="0" applyFont="1" applyFill="1" applyBorder="1" applyAlignment="1">
      <alignment horizontal="right" vertical="center"/>
    </xf>
    <xf numFmtId="0" fontId="104" fillId="39" borderId="0" xfId="0" applyFont="1" applyFill="1" applyBorder="1" applyAlignment="1">
      <alignment horizontal="right" vertical="center"/>
    </xf>
    <xf numFmtId="165" fontId="103" fillId="39" borderId="0" xfId="28" applyFont="1" applyFill="1" applyBorder="1"/>
    <xf numFmtId="165" fontId="93" fillId="53" borderId="20" xfId="28" applyFont="1" applyFill="1" applyBorder="1" applyAlignment="1">
      <alignment horizontal="right"/>
    </xf>
    <xf numFmtId="165" fontId="93" fillId="53" borderId="21" xfId="28" applyFont="1" applyFill="1" applyBorder="1" applyAlignment="1">
      <alignment horizontal="right"/>
    </xf>
    <xf numFmtId="0" fontId="88" fillId="0" borderId="0" xfId="0" applyFont="1" applyFill="1" applyBorder="1" applyAlignment="1">
      <alignment horizontal="left" vertical="top" wrapText="1"/>
    </xf>
    <xf numFmtId="3" fontId="88" fillId="0" borderId="0" xfId="0" applyNumberFormat="1" applyFont="1" applyFill="1" applyBorder="1" applyAlignment="1">
      <alignment vertical="top" wrapText="1"/>
    </xf>
    <xf numFmtId="165" fontId="91" fillId="0" borderId="0" xfId="28" applyFont="1" applyAlignment="1">
      <alignment horizontal="right" vertical="center"/>
    </xf>
    <xf numFmtId="0" fontId="103" fillId="0" borderId="19" xfId="0" applyFont="1" applyBorder="1" applyAlignment="1">
      <alignment horizontal="left"/>
    </xf>
    <xf numFmtId="178" fontId="103" fillId="0" borderId="19" xfId="0" applyNumberFormat="1" applyFont="1" applyFill="1" applyBorder="1" applyAlignment="1">
      <alignment horizontal="left" vertical="top"/>
    </xf>
    <xf numFmtId="0" fontId="103" fillId="0" borderId="19" xfId="0" applyFont="1" applyBorder="1" applyAlignment="1">
      <alignment horizontal="left" vertical="top"/>
    </xf>
    <xf numFmtId="2" fontId="103" fillId="39" borderId="19" xfId="0" applyNumberFormat="1" applyFont="1" applyFill="1" applyBorder="1" applyAlignment="1">
      <alignment horizontal="left" vertical="top"/>
    </xf>
    <xf numFmtId="0" fontId="103" fillId="39" borderId="19" xfId="0" applyFont="1" applyFill="1" applyBorder="1" applyAlignment="1">
      <alignment vertical="top"/>
    </xf>
    <xf numFmtId="0" fontId="103" fillId="0" borderId="19" xfId="0" applyFont="1" applyBorder="1" applyAlignment="1">
      <alignment horizontal="left"/>
    </xf>
    <xf numFmtId="0" fontId="103" fillId="0" borderId="19" xfId="0" applyFont="1" applyBorder="1" applyAlignment="1">
      <alignment horizontal="left"/>
    </xf>
    <xf numFmtId="0" fontId="103" fillId="0" borderId="19" xfId="0" applyFont="1" applyBorder="1" applyAlignment="1">
      <alignment horizontal="left"/>
    </xf>
    <xf numFmtId="0" fontId="103" fillId="0" borderId="19" xfId="0" applyFont="1" applyBorder="1" applyAlignment="1">
      <alignment horizontal="left"/>
    </xf>
    <xf numFmtId="0" fontId="103" fillId="0" borderId="19" xfId="0" applyFont="1" applyBorder="1" applyAlignment="1">
      <alignment horizontal="left"/>
    </xf>
    <xf numFmtId="0" fontId="103" fillId="0" borderId="19" xfId="0" applyFont="1" applyBorder="1" applyAlignment="1">
      <alignment horizontal="left"/>
    </xf>
    <xf numFmtId="0" fontId="103" fillId="0" borderId="19" xfId="0" applyFont="1" applyBorder="1" applyAlignment="1">
      <alignment horizontal="left"/>
    </xf>
    <xf numFmtId="0" fontId="4" fillId="0" borderId="0" xfId="56"/>
    <xf numFmtId="0" fontId="11" fillId="6" borderId="6" xfId="49" applyFont="1" applyFill="1" applyBorder="1" applyAlignment="1">
      <alignment horizontal="left"/>
    </xf>
    <xf numFmtId="0" fontId="16" fillId="0" borderId="0" xfId="0" applyFont="1" applyAlignment="1">
      <alignment horizontal="center" wrapText="1"/>
    </xf>
    <xf numFmtId="173" fontId="66" fillId="0" borderId="0" xfId="0" applyNumberFormat="1" applyFont="1" applyAlignment="1">
      <alignment horizontal="left"/>
    </xf>
    <xf numFmtId="173" fontId="66" fillId="0" borderId="0" xfId="0" applyNumberFormat="1" applyFont="1" applyAlignment="1"/>
    <xf numFmtId="0" fontId="14" fillId="6" borderId="6" xfId="49" applyFont="1" applyFill="1" applyBorder="1" applyAlignment="1">
      <alignment horizontal="left"/>
    </xf>
    <xf numFmtId="176" fontId="73" fillId="0" borderId="0" xfId="50" applyNumberFormat="1" applyFont="1" applyAlignment="1">
      <alignment horizontal="left"/>
    </xf>
    <xf numFmtId="0" fontId="103" fillId="53" borderId="0" xfId="0" applyFont="1" applyFill="1" applyBorder="1" applyAlignment="1">
      <alignment horizontal="left" vertical="center" wrapText="1"/>
    </xf>
    <xf numFmtId="3" fontId="102" fillId="0" borderId="0" xfId="0" applyNumberFormat="1" applyFont="1" applyFill="1" applyBorder="1" applyAlignment="1">
      <alignment horizontal="left" vertical="top" wrapText="1"/>
    </xf>
    <xf numFmtId="0" fontId="93" fillId="0" borderId="0" xfId="0" applyFont="1" applyFill="1" applyAlignment="1">
      <alignment horizontal="left" vertical="top" wrapText="1"/>
    </xf>
    <xf numFmtId="178" fontId="103" fillId="0" borderId="19" xfId="0" applyNumberFormat="1" applyFont="1" applyFill="1" applyBorder="1" applyAlignment="1">
      <alignment horizontal="left"/>
    </xf>
    <xf numFmtId="0" fontId="103" fillId="0" borderId="19" xfId="0" applyFont="1" applyBorder="1" applyAlignment="1">
      <alignment horizontal="left"/>
    </xf>
    <xf numFmtId="0" fontId="103" fillId="0" borderId="0" xfId="0" applyFont="1" applyBorder="1" applyAlignment="1">
      <alignment horizontal="left" vertical="top"/>
    </xf>
    <xf numFmtId="0" fontId="103" fillId="0" borderId="0" xfId="0" applyFont="1"/>
    <xf numFmtId="178" fontId="103" fillId="0" borderId="19" xfId="0" applyNumberFormat="1" applyFont="1" applyFill="1" applyBorder="1" applyAlignment="1">
      <alignment horizontal="left" vertical="top"/>
    </xf>
    <xf numFmtId="0" fontId="103" fillId="0" borderId="19" xfId="0" applyFont="1" applyBorder="1" applyAlignment="1">
      <alignment horizontal="left" vertical="top"/>
    </xf>
    <xf numFmtId="178" fontId="107" fillId="0" borderId="0" xfId="0" applyNumberFormat="1" applyFont="1" applyFill="1" applyBorder="1" applyAlignment="1">
      <alignment horizontal="left"/>
    </xf>
    <xf numFmtId="0" fontId="93" fillId="0" borderId="0" xfId="0" applyFont="1" applyFill="1" applyBorder="1" applyAlignment="1">
      <alignment horizontal="left"/>
    </xf>
    <xf numFmtId="0" fontId="103" fillId="52" borderId="0" xfId="0" applyFont="1" applyFill="1" applyBorder="1" applyAlignment="1">
      <alignment horizontal="left" vertical="center" wrapText="1"/>
    </xf>
    <xf numFmtId="0" fontId="103" fillId="42" borderId="0" xfId="0" applyFont="1" applyFill="1" applyAlignment="1">
      <alignment horizontal="left" vertical="center" wrapText="1"/>
    </xf>
    <xf numFmtId="0" fontId="91" fillId="42" borderId="19" xfId="0" applyFont="1" applyFill="1" applyBorder="1" applyAlignment="1">
      <alignment horizontal="left"/>
    </xf>
    <xf numFmtId="165" fontId="103" fillId="42" borderId="19" xfId="28" applyNumberFormat="1" applyFont="1" applyFill="1" applyBorder="1" applyAlignment="1">
      <alignment horizontal="center" vertical="center"/>
    </xf>
    <xf numFmtId="10" fontId="103" fillId="42" borderId="19" xfId="43" applyNumberFormat="1" applyFont="1" applyFill="1" applyBorder="1" applyAlignment="1">
      <alignment horizontal="center" vertical="center"/>
    </xf>
    <xf numFmtId="0" fontId="103" fillId="50" borderId="0" xfId="0" applyFont="1" applyFill="1" applyAlignment="1">
      <alignment horizontal="left" vertical="center" wrapText="1"/>
    </xf>
    <xf numFmtId="0" fontId="103" fillId="49" borderId="0" xfId="0" applyFont="1" applyFill="1" applyAlignment="1">
      <alignment horizontal="left" vertical="center" wrapText="1"/>
    </xf>
    <xf numFmtId="0" fontId="111" fillId="0" borderId="0" xfId="0" applyFont="1" applyFill="1" applyAlignment="1">
      <alignment horizontal="left" wrapText="1"/>
    </xf>
    <xf numFmtId="0" fontId="103" fillId="0" borderId="0" xfId="0" applyFont="1" applyFill="1" applyAlignment="1">
      <alignment horizontal="left" wrapText="1"/>
    </xf>
    <xf numFmtId="0" fontId="30" fillId="4" borderId="4"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5" xfId="0" applyFont="1" applyFill="1" applyBorder="1" applyAlignment="1">
      <alignment horizontal="center" vertical="center" wrapText="1"/>
    </xf>
    <xf numFmtId="17" fontId="16" fillId="0" borderId="0" xfId="0" applyNumberFormat="1" applyFont="1" applyAlignment="1">
      <alignment horizontal="center"/>
    </xf>
    <xf numFmtId="17" fontId="16" fillId="0" borderId="0" xfId="0" applyNumberFormat="1" applyFont="1" applyFill="1" applyBorder="1" applyAlignment="1">
      <alignment horizontal="center" vertical="center" wrapText="1"/>
    </xf>
    <xf numFmtId="0" fontId="16" fillId="0" borderId="0" xfId="0" applyFont="1" applyFill="1" applyBorder="1" applyAlignment="1">
      <alignment horizontal="center" vertical="center" wrapText="1"/>
    </xf>
    <xf numFmtId="17" fontId="16" fillId="0" borderId="0" xfId="40" applyNumberFormat="1" applyFont="1" applyFill="1" applyBorder="1" applyAlignment="1">
      <alignment horizontal="center" vertical="center" wrapText="1"/>
    </xf>
    <xf numFmtId="0" fontId="16" fillId="0" borderId="0" xfId="40" applyFont="1" applyFill="1" applyBorder="1" applyAlignment="1">
      <alignment horizontal="center" vertical="center" wrapText="1"/>
    </xf>
    <xf numFmtId="0" fontId="12" fillId="7" borderId="3" xfId="0" applyFont="1" applyFill="1" applyBorder="1" applyAlignment="1">
      <alignment wrapText="1"/>
    </xf>
    <xf numFmtId="0" fontId="12" fillId="7" borderId="8" xfId="0" applyFont="1" applyFill="1" applyBorder="1" applyAlignment="1">
      <alignment wrapText="1"/>
    </xf>
    <xf numFmtId="0" fontId="16" fillId="0" borderId="0" xfId="40" applyFont="1" applyFill="1" applyBorder="1" applyAlignment="1">
      <alignment horizontal="center" wrapText="1"/>
    </xf>
    <xf numFmtId="0" fontId="12" fillId="0" borderId="0" xfId="0" applyFont="1" applyFill="1" applyBorder="1" applyAlignment="1">
      <alignment wrapText="1"/>
    </xf>
    <xf numFmtId="0" fontId="12" fillId="0" borderId="0" xfId="0" applyFont="1" applyFill="1" applyBorder="1" applyAlignment="1">
      <alignment horizontal="center"/>
    </xf>
  </cellXfs>
  <cellStyles count="72">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2" xfId="25"/>
    <cellStyle name="Calculation 2" xfId="26"/>
    <cellStyle name="Check Cell 2" xfId="27"/>
    <cellStyle name="Comma" xfId="28" builtinId="3"/>
    <cellStyle name="Currency" xfId="29" builtinId="4"/>
    <cellStyle name="Currency 2" xfId="59"/>
    <cellStyle name="Currency 3" xfId="70"/>
    <cellStyle name="Explanatory Text 2" xfId="30"/>
    <cellStyle name="Good 2" xfId="31"/>
    <cellStyle name="Heading 1" xfId="63" builtinId="16" customBuiltin="1"/>
    <cellStyle name="Heading 1 2" xfId="32"/>
    <cellStyle name="Heading 2 2" xfId="33"/>
    <cellStyle name="Heading 2 3" xfId="65"/>
    <cellStyle name="Heading 3 2" xfId="34"/>
    <cellStyle name="Heading 4 2" xfId="35"/>
    <cellStyle name="Hyperlink 2" xfId="66"/>
    <cellStyle name="Input 2" xfId="36"/>
    <cellStyle name="Linked Cell 2" xfId="37"/>
    <cellStyle name="Neutral 2" xfId="38"/>
    <cellStyle name="Normal" xfId="0" builtinId="0"/>
    <cellStyle name="Normal 10" xfId="56"/>
    <cellStyle name="Normal 11" xfId="57"/>
    <cellStyle name="Normal 12" xfId="58"/>
    <cellStyle name="Normal 13" xfId="61"/>
    <cellStyle name="Normal 14" xfId="62"/>
    <cellStyle name="Normal 15" xfId="64"/>
    <cellStyle name="Normal 16" xfId="68"/>
    <cellStyle name="Normal 17" xfId="69"/>
    <cellStyle name="Normal 2" xfId="39"/>
    <cellStyle name="Normal 3" xfId="48"/>
    <cellStyle name="Normal 4" xfId="50"/>
    <cellStyle name="Normal 4 5" xfId="67"/>
    <cellStyle name="Normal 5" xfId="51"/>
    <cellStyle name="Normal 6" xfId="52"/>
    <cellStyle name="Normal 7" xfId="53"/>
    <cellStyle name="Normal 8" xfId="54"/>
    <cellStyle name="Normal 9" xfId="55"/>
    <cellStyle name="Normal_2009-10 LMI Monthly Update - ETC version" xfId="49"/>
    <cellStyle name="Normal_Sheet1" xfId="40"/>
    <cellStyle name="Note 2" xfId="41"/>
    <cellStyle name="Output 2" xfId="42"/>
    <cellStyle name="Percent" xfId="43" builtinId="5"/>
    <cellStyle name="Percent 2" xfId="60"/>
    <cellStyle name="Percent 3" xfId="71"/>
    <cellStyle name="Style 1" xfId="44"/>
    <cellStyle name="Title" xfId="45" builtinId="15" customBuiltin="1"/>
    <cellStyle name="Total 2" xfId="46"/>
    <cellStyle name="Warning Text 2" xfId="47"/>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1F1F8"/>
      <color rgb="FFAED9B2"/>
      <color rgb="FF7FCDBF"/>
      <color rgb="FFDBF1DB"/>
      <color rgb="FFDAEFFA"/>
      <color rgb="FFFFEEB7"/>
      <color rgb="FF88CCEE"/>
      <color rgb="FF0C3B6C"/>
      <color rgb="FF68BFEA"/>
      <color rgb="FFBECC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2.xml"/><Relationship Id="rId1" Type="http://schemas.microsoft.com/office/2011/relationships/chartStyle" Target="style2.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3.xml"/><Relationship Id="rId1" Type="http://schemas.microsoft.com/office/2011/relationships/chartStyle" Target="style3.xml"/></Relationships>
</file>

<file path=xl/charts/_rels/chart7.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lrMapOvr bg1="lt1" tx1="dk1" bg2="lt2" tx2="dk2" accent1="accent1" accent2="accent2" accent3="accent3" accent4="accent4" accent5="accent5" accent6="accent6" hlink="hlink" folHlink="folHlink"/>
  <c:chart>
    <c:title>
      <c:tx>
        <c:rich>
          <a:bodyPr/>
          <a:lstStyle/>
          <a:p>
            <a:pPr>
              <a:defRPr/>
            </a:pPr>
            <a:r>
              <a:rPr lang="en-AU"/>
              <a:t>Asset Spread of mFunds, Current</a:t>
            </a:r>
            <a:r>
              <a:rPr lang="en-AU" baseline="0"/>
              <a:t> Period</a:t>
            </a:r>
            <a:r>
              <a:rPr lang="en-AU"/>
              <a:t> FUM</a:t>
            </a:r>
          </a:p>
        </c:rich>
      </c:tx>
      <c:layout>
        <c:manualLayout>
          <c:xMode val="edge"/>
          <c:yMode val="edge"/>
          <c:x val="0.32459607213900604"/>
          <c:y val="9.8632449603713365E-3"/>
        </c:manualLayout>
      </c:layout>
      <c:overlay val="0"/>
    </c:title>
    <c:autoTitleDeleted val="0"/>
    <c:plotArea>
      <c:layout>
        <c:manualLayout>
          <c:layoutTarget val="inner"/>
          <c:xMode val="edge"/>
          <c:yMode val="edge"/>
          <c:x val="0.2682951669442018"/>
          <c:y val="0.2265061986604007"/>
          <c:w val="0.57750543472859694"/>
          <c:h val="0.65929476559338596"/>
        </c:manualLayout>
      </c:layout>
      <c:doughnutChart>
        <c:varyColors val="1"/>
        <c:ser>
          <c:idx val="4"/>
          <c:order val="0"/>
          <c:spPr>
            <a:ln>
              <a:solidFill>
                <a:schemeClr val="bg1"/>
              </a:solidFill>
            </a:ln>
          </c:spPr>
          <c:dPt>
            <c:idx val="0"/>
            <c:bubble3D val="0"/>
            <c:spPr>
              <a:gradFill flip="none" rotWithShape="1">
                <a:gsLst>
                  <a:gs pos="0">
                    <a:srgbClr val="002664"/>
                  </a:gs>
                  <a:gs pos="100000">
                    <a:srgbClr val="007AC9"/>
                  </a:gs>
                </a:gsLst>
                <a:lin ang="0" scaled="1"/>
                <a:tileRect/>
              </a:gradFill>
              <a:ln>
                <a:solidFill>
                  <a:schemeClr val="bg1"/>
                </a:solidFill>
              </a:ln>
            </c:spPr>
            <c:extLst>
              <c:ext xmlns:c16="http://schemas.microsoft.com/office/drawing/2014/chart" uri="{C3380CC4-5D6E-409C-BE32-E72D297353CC}">
                <c16:uniqueId val="{00000001-7F1B-4756-B85C-5FBC892E735D}"/>
              </c:ext>
            </c:extLst>
          </c:dPt>
          <c:dPt>
            <c:idx val="1"/>
            <c:bubble3D val="0"/>
            <c:spPr>
              <a:solidFill>
                <a:srgbClr val="002664"/>
              </a:solidFill>
              <a:ln>
                <a:solidFill>
                  <a:schemeClr val="bg1"/>
                </a:solidFill>
              </a:ln>
            </c:spPr>
            <c:extLst>
              <c:ext xmlns:c16="http://schemas.microsoft.com/office/drawing/2014/chart" uri="{C3380CC4-5D6E-409C-BE32-E72D297353CC}">
                <c16:uniqueId val="{00000003-7F1B-4756-B85C-5FBC892E735D}"/>
              </c:ext>
            </c:extLst>
          </c:dPt>
          <c:dPt>
            <c:idx val="2"/>
            <c:bubble3D val="0"/>
            <c:spPr>
              <a:solidFill>
                <a:srgbClr val="800000"/>
              </a:solidFill>
              <a:ln>
                <a:solidFill>
                  <a:schemeClr val="bg1"/>
                </a:solidFill>
              </a:ln>
            </c:spPr>
            <c:extLst>
              <c:ext xmlns:c16="http://schemas.microsoft.com/office/drawing/2014/chart" uri="{C3380CC4-5D6E-409C-BE32-E72D297353CC}">
                <c16:uniqueId val="{00000005-7F1B-4756-B85C-5FBC892E735D}"/>
              </c:ext>
            </c:extLst>
          </c:dPt>
          <c:dPt>
            <c:idx val="3"/>
            <c:bubble3D val="0"/>
            <c:spPr>
              <a:solidFill>
                <a:schemeClr val="accent2">
                  <a:lumMod val="50000"/>
                </a:schemeClr>
              </a:solidFill>
              <a:ln>
                <a:solidFill>
                  <a:schemeClr val="bg1"/>
                </a:solidFill>
              </a:ln>
            </c:spPr>
            <c:extLst>
              <c:ext xmlns:c16="http://schemas.microsoft.com/office/drawing/2014/chart" uri="{C3380CC4-5D6E-409C-BE32-E72D297353CC}">
                <c16:uniqueId val="{00000007-7F1B-4756-B85C-5FBC892E735D}"/>
              </c:ext>
            </c:extLst>
          </c:dPt>
          <c:dPt>
            <c:idx val="4"/>
            <c:bubble3D val="0"/>
            <c:spPr>
              <a:solidFill>
                <a:schemeClr val="accent4">
                  <a:lumMod val="50000"/>
                </a:schemeClr>
              </a:solidFill>
              <a:ln>
                <a:solidFill>
                  <a:schemeClr val="bg1"/>
                </a:solidFill>
              </a:ln>
            </c:spPr>
            <c:extLst>
              <c:ext xmlns:c16="http://schemas.microsoft.com/office/drawing/2014/chart" uri="{C3380CC4-5D6E-409C-BE32-E72D297353CC}">
                <c16:uniqueId val="{00000009-7F1B-4756-B85C-5FBC892E735D}"/>
              </c:ext>
            </c:extLst>
          </c:dPt>
          <c:dPt>
            <c:idx val="5"/>
            <c:bubble3D val="0"/>
            <c:extLst>
              <c:ext xmlns:c16="http://schemas.microsoft.com/office/drawing/2014/chart" uri="{C3380CC4-5D6E-409C-BE32-E72D297353CC}">
                <c16:uniqueId val="{0000000A-7F1B-4756-B85C-5FBC892E735D}"/>
              </c:ext>
            </c:extLst>
          </c:dPt>
          <c:dLbls>
            <c:dLbl>
              <c:idx val="0"/>
              <c:layout>
                <c:manualLayout>
                  <c:x val="0.14121173289008435"/>
                  <c:y val="-8.7987883805814376E-2"/>
                </c:manualLayout>
              </c:layou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F1B-4756-B85C-5FBC892E735D}"/>
                </c:ext>
              </c:extLst>
            </c:dLbl>
            <c:dLbl>
              <c:idx val="1"/>
              <c:layout>
                <c:manualLayout>
                  <c:x val="0.27016803311957127"/>
                  <c:y val="0.28157402981953139"/>
                </c:manualLayout>
              </c:layout>
              <c:numFmt formatCode="0.0%" sourceLinked="0"/>
              <c:spPr>
                <a:noFill/>
                <a:ln>
                  <a:noFill/>
                </a:ln>
                <a:effectLst/>
              </c:spPr>
              <c:txPr>
                <a:bodyPr wrap="square" lIns="38100" tIns="19050" rIns="38100" bIns="19050" anchor="ctr">
                  <a:noAutofit/>
                </a:bodyPr>
                <a:lstStyle/>
                <a:p>
                  <a:pPr>
                    <a:defRPr/>
                  </a:pPr>
                  <a:endParaRPr lang="en-US"/>
                </a:p>
              </c:txPr>
              <c:showLegendKey val="1"/>
              <c:showVal val="0"/>
              <c:showCatName val="1"/>
              <c:showSerName val="0"/>
              <c:showPercent val="1"/>
              <c:showBubbleSize val="0"/>
              <c:extLst>
                <c:ext xmlns:c15="http://schemas.microsoft.com/office/drawing/2012/chart" uri="{CE6537A1-D6FC-4f65-9D91-7224C49458BB}">
                  <c15:layout>
                    <c:manualLayout>
                      <c:w val="0.20804322547550649"/>
                      <c:h val="0.13863742571555002"/>
                    </c:manualLayout>
                  </c15:layout>
                </c:ext>
                <c:ext xmlns:c16="http://schemas.microsoft.com/office/drawing/2014/chart" uri="{C3380CC4-5D6E-409C-BE32-E72D297353CC}">
                  <c16:uniqueId val="{00000003-7F1B-4756-B85C-5FBC892E735D}"/>
                </c:ext>
              </c:extLst>
            </c:dLbl>
            <c:dLbl>
              <c:idx val="2"/>
              <c:layout>
                <c:manualLayout>
                  <c:x val="0.15345255811874137"/>
                  <c:y val="-7.6719390730151382E-2"/>
                </c:manualLayout>
              </c:layou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F1B-4756-B85C-5FBC892E735D}"/>
                </c:ext>
              </c:extLst>
            </c:dLbl>
            <c:dLbl>
              <c:idx val="3"/>
              <c:layout>
                <c:manualLayout>
                  <c:x val="0.1326359990763866"/>
                  <c:y val="0.16416545899356572"/>
                </c:manualLayout>
              </c:layou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F1B-4756-B85C-5FBC892E735D}"/>
                </c:ext>
              </c:extLst>
            </c:dLbl>
            <c:dLbl>
              <c:idx val="4"/>
              <c:layout>
                <c:manualLayout>
                  <c:x val="7.2170143680493543E-2"/>
                  <c:y val="0.2171888560475326"/>
                </c:manualLayout>
              </c:layou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7F1B-4756-B85C-5FBC892E735D}"/>
                </c:ext>
              </c:extLst>
            </c:dLbl>
            <c:dLbl>
              <c:idx val="5"/>
              <c:layout>
                <c:manualLayout>
                  <c:x val="-0.23179327326352248"/>
                  <c:y val="-5.2307064252541433E-2"/>
                </c:manualLayout>
              </c:layou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7F1B-4756-B85C-5FBC892E735D}"/>
                </c:ext>
              </c:extLst>
            </c:dLbl>
            <c:dLbl>
              <c:idx val="6"/>
              <c:layout>
                <c:manualLayout>
                  <c:x val="-0.11662510815135946"/>
                  <c:y val="-0.13793161755273867"/>
                </c:manualLayout>
              </c:layou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7F1B-4756-B85C-5FBC892E735D}"/>
                </c:ext>
              </c:extLst>
            </c:dLbl>
            <c:dLbl>
              <c:idx val="7"/>
              <c:layout>
                <c:manualLayout>
                  <c:x val="0"/>
                  <c:y val="-0.15920725805511177"/>
                </c:manualLayout>
              </c:layou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C-7F1B-4756-B85C-5FBC892E735D}"/>
                </c:ext>
              </c:extLst>
            </c:dLbl>
            <c:dLbl>
              <c:idx val="8"/>
              <c:layout>
                <c:manualLayout>
                  <c:x val="9.8969072164948449E-2"/>
                  <c:y val="-0.187575805734089"/>
                </c:manualLayout>
              </c:layou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7F1B-4756-B85C-5FBC892E735D}"/>
                </c:ext>
              </c:extLst>
            </c:dLbl>
            <c:numFmt formatCode="0.0%" sourceLinked="0"/>
            <c:spPr>
              <a:noFill/>
              <a:ln>
                <a:noFill/>
              </a:ln>
              <a:effectLst/>
            </c:spPr>
            <c:showLegendKey val="1"/>
            <c:showVal val="0"/>
            <c:showCatName val="1"/>
            <c:showSerName val="0"/>
            <c:showPercent val="1"/>
            <c:showBubbleSize val="0"/>
            <c:showLeaderLines val="0"/>
            <c:extLst>
              <c:ext xmlns:c15="http://schemas.microsoft.com/office/drawing/2012/chart" uri="{CE6537A1-D6FC-4f65-9D91-7224C49458BB}"/>
            </c:extLst>
          </c:dLbls>
          <c:val>
            <c:numRef>
              <c:f>#REF!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E-7F1B-4756-B85C-5FBC892E735D}"/>
            </c:ext>
          </c:extLst>
        </c:ser>
        <c:dLbls>
          <c:showLegendKey val="0"/>
          <c:showVal val="0"/>
          <c:showCatName val="0"/>
          <c:showSerName val="0"/>
          <c:showPercent val="1"/>
          <c:showBubbleSize val="0"/>
          <c:showLeaderLines val="0"/>
        </c:dLbls>
        <c:firstSliceAng val="0"/>
        <c:holeSize val="50"/>
      </c:doughnutChart>
      <c:spPr>
        <a:ln>
          <a:noFill/>
        </a:ln>
      </c:spPr>
    </c:plotArea>
    <c:plotVisOnly val="1"/>
    <c:dispBlanksAs val="gap"/>
    <c:showDLblsOverMax val="0"/>
  </c:chart>
  <c:spPr>
    <a:noFill/>
    <a:ln>
      <a:noFill/>
    </a:ln>
  </c:spPr>
  <c:txPr>
    <a:bodyPr/>
    <a:lstStyle/>
    <a:p>
      <a:pPr>
        <a:defRPr sz="900">
          <a:solidFill>
            <a:schemeClr val="tx1">
              <a:lumMod val="50000"/>
              <a:lumOff val="50000"/>
            </a:schemeClr>
          </a:solidFill>
        </a:defRPr>
      </a:pPr>
      <a:endParaRPr lang="en-US"/>
    </a:p>
  </c:txPr>
  <c:printSettings>
    <c:headerFooter/>
    <c:pageMargins b="0.74803149606299202" l="0.90551181102362199" r="0.70866141732283505" t="0.74803149606299202" header="0.31496062992126" footer="0.31496062992126"/>
    <c:pageSetup paperSize="9"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lrMapOvr bg1="lt1" tx1="dk1" bg2="lt2" tx2="dk2" accent1="accent1" accent2="accent2" accent3="accent3" accent4="accent4" accent5="accent5" accent6="accent6" hlink="hlink" folHlink="folHlink"/>
  <c:chart>
    <c:title>
      <c:tx>
        <c:rich>
          <a:bodyPr/>
          <a:lstStyle/>
          <a:p>
            <a:pPr>
              <a:defRPr/>
            </a:pPr>
            <a:r>
              <a:rPr lang="en-AU"/>
              <a:t>Value Transacted by Asset, Current</a:t>
            </a:r>
            <a:r>
              <a:rPr lang="en-AU" baseline="0"/>
              <a:t> Period</a:t>
            </a:r>
            <a:r>
              <a:rPr lang="en-AU"/>
              <a:t> </a:t>
            </a:r>
          </a:p>
        </c:rich>
      </c:tx>
      <c:layout>
        <c:manualLayout>
          <c:xMode val="edge"/>
          <c:yMode val="edge"/>
          <c:x val="0.21924824788405461"/>
          <c:y val="2.6114697688313575E-2"/>
        </c:manualLayout>
      </c:layout>
      <c:overlay val="0"/>
    </c:title>
    <c:autoTitleDeleted val="0"/>
    <c:plotArea>
      <c:layout>
        <c:manualLayout>
          <c:layoutTarget val="inner"/>
          <c:xMode val="edge"/>
          <c:yMode val="edge"/>
          <c:x val="0.28093689496267138"/>
          <c:y val="0.23754609600576651"/>
          <c:w val="0.43096336564250076"/>
          <c:h val="0.62202467498119163"/>
        </c:manualLayout>
      </c:layout>
      <c:doughnutChart>
        <c:varyColors val="1"/>
        <c:ser>
          <c:idx val="4"/>
          <c:order val="0"/>
          <c:spPr>
            <a:ln>
              <a:solidFill>
                <a:schemeClr val="bg1"/>
              </a:solidFill>
            </a:ln>
          </c:spPr>
          <c:explosion val="1"/>
          <c:dPt>
            <c:idx val="0"/>
            <c:bubble3D val="0"/>
            <c:spPr>
              <a:gradFill flip="none" rotWithShape="1">
                <a:gsLst>
                  <a:gs pos="0">
                    <a:srgbClr val="002664"/>
                  </a:gs>
                  <a:gs pos="100000">
                    <a:srgbClr val="007AC9"/>
                  </a:gs>
                </a:gsLst>
                <a:lin ang="0" scaled="1"/>
                <a:tileRect/>
              </a:gradFill>
              <a:ln>
                <a:solidFill>
                  <a:schemeClr val="bg1"/>
                </a:solidFill>
              </a:ln>
            </c:spPr>
            <c:extLst>
              <c:ext xmlns:c16="http://schemas.microsoft.com/office/drawing/2014/chart" uri="{C3380CC4-5D6E-409C-BE32-E72D297353CC}">
                <c16:uniqueId val="{00000001-3332-4243-A169-5E73D163A72A}"/>
              </c:ext>
            </c:extLst>
          </c:dPt>
          <c:dPt>
            <c:idx val="1"/>
            <c:bubble3D val="0"/>
            <c:spPr>
              <a:solidFill>
                <a:srgbClr val="002664"/>
              </a:solidFill>
              <a:ln>
                <a:solidFill>
                  <a:schemeClr val="bg1"/>
                </a:solidFill>
              </a:ln>
            </c:spPr>
            <c:extLst>
              <c:ext xmlns:c16="http://schemas.microsoft.com/office/drawing/2014/chart" uri="{C3380CC4-5D6E-409C-BE32-E72D297353CC}">
                <c16:uniqueId val="{00000003-3332-4243-A169-5E73D163A72A}"/>
              </c:ext>
            </c:extLst>
          </c:dPt>
          <c:dPt>
            <c:idx val="2"/>
            <c:bubble3D val="0"/>
            <c:spPr>
              <a:solidFill>
                <a:srgbClr val="800000"/>
              </a:solidFill>
              <a:ln>
                <a:solidFill>
                  <a:schemeClr val="bg1"/>
                </a:solidFill>
              </a:ln>
            </c:spPr>
            <c:extLst>
              <c:ext xmlns:c16="http://schemas.microsoft.com/office/drawing/2014/chart" uri="{C3380CC4-5D6E-409C-BE32-E72D297353CC}">
                <c16:uniqueId val="{00000005-3332-4243-A169-5E73D163A72A}"/>
              </c:ext>
            </c:extLst>
          </c:dPt>
          <c:dPt>
            <c:idx val="3"/>
            <c:bubble3D val="0"/>
            <c:spPr>
              <a:solidFill>
                <a:schemeClr val="accent2">
                  <a:lumMod val="50000"/>
                </a:schemeClr>
              </a:solidFill>
              <a:ln>
                <a:solidFill>
                  <a:schemeClr val="bg1"/>
                </a:solidFill>
              </a:ln>
            </c:spPr>
            <c:extLst>
              <c:ext xmlns:c16="http://schemas.microsoft.com/office/drawing/2014/chart" uri="{C3380CC4-5D6E-409C-BE32-E72D297353CC}">
                <c16:uniqueId val="{00000007-3332-4243-A169-5E73D163A72A}"/>
              </c:ext>
            </c:extLst>
          </c:dPt>
          <c:dPt>
            <c:idx val="4"/>
            <c:bubble3D val="0"/>
            <c:spPr>
              <a:solidFill>
                <a:schemeClr val="accent4">
                  <a:lumMod val="50000"/>
                </a:schemeClr>
              </a:solidFill>
              <a:ln>
                <a:solidFill>
                  <a:schemeClr val="bg1"/>
                </a:solidFill>
              </a:ln>
            </c:spPr>
            <c:extLst>
              <c:ext xmlns:c16="http://schemas.microsoft.com/office/drawing/2014/chart" uri="{C3380CC4-5D6E-409C-BE32-E72D297353CC}">
                <c16:uniqueId val="{00000009-3332-4243-A169-5E73D163A72A}"/>
              </c:ext>
            </c:extLst>
          </c:dPt>
          <c:dPt>
            <c:idx val="5"/>
            <c:bubble3D val="0"/>
            <c:extLst>
              <c:ext xmlns:c16="http://schemas.microsoft.com/office/drawing/2014/chart" uri="{C3380CC4-5D6E-409C-BE32-E72D297353CC}">
                <c16:uniqueId val="{0000000A-3332-4243-A169-5E73D163A72A}"/>
              </c:ext>
            </c:extLst>
          </c:dPt>
          <c:dLbls>
            <c:dLbl>
              <c:idx val="0"/>
              <c:layout>
                <c:manualLayout>
                  <c:x val="0.14824314751936299"/>
                  <c:y val="-9.471631119678936E-2"/>
                </c:manualLayout>
              </c:layou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332-4243-A169-5E73D163A72A}"/>
                </c:ext>
              </c:extLst>
            </c:dLbl>
            <c:dLbl>
              <c:idx val="1"/>
              <c:layout>
                <c:manualLayout>
                  <c:x val="0.28913502736704078"/>
                  <c:y val="-1.2169195713085033E-2"/>
                </c:manualLayout>
              </c:layou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332-4243-A169-5E73D163A72A}"/>
                </c:ext>
              </c:extLst>
            </c:dLbl>
            <c:dLbl>
              <c:idx val="2"/>
              <c:layout>
                <c:manualLayout>
                  <c:x val="0.14535463607339782"/>
                  <c:y val="5.5633408110156136E-2"/>
                </c:manualLayout>
              </c:layou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332-4243-A169-5E73D163A72A}"/>
                </c:ext>
              </c:extLst>
            </c:dLbl>
            <c:dLbl>
              <c:idx val="3"/>
              <c:layout>
                <c:manualLayout>
                  <c:x val="0.24722696623137957"/>
                  <c:y val="0.22932452242759066"/>
                </c:manualLayout>
              </c:layou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3332-4243-A169-5E73D163A72A}"/>
                </c:ext>
              </c:extLst>
            </c:dLbl>
            <c:dLbl>
              <c:idx val="4"/>
              <c:layout>
                <c:manualLayout>
                  <c:x val="8.0775163254988999E-2"/>
                  <c:y val="0.2551422134933829"/>
                </c:manualLayout>
              </c:layou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3332-4243-A169-5E73D163A72A}"/>
                </c:ext>
              </c:extLst>
            </c:dLbl>
            <c:dLbl>
              <c:idx val="5"/>
              <c:layout>
                <c:manualLayout>
                  <c:x val="-0.12837851737760225"/>
                  <c:y val="0.14307701694659694"/>
                </c:manualLayout>
              </c:layou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3332-4243-A169-5E73D163A72A}"/>
                </c:ext>
              </c:extLst>
            </c:dLbl>
            <c:dLbl>
              <c:idx val="6"/>
              <c:layout>
                <c:manualLayout>
                  <c:x val="-0.19801002759068456"/>
                  <c:y val="-2.2619102001908441E-2"/>
                </c:manualLayout>
              </c:layou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3332-4243-A169-5E73D163A72A}"/>
                </c:ext>
              </c:extLst>
            </c:dLbl>
            <c:dLbl>
              <c:idx val="7"/>
              <c:layout>
                <c:manualLayout>
                  <c:x val="1.959331420579195E-2"/>
                  <c:y val="-0.1399917548163305"/>
                </c:manualLayout>
              </c:layou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C-3332-4243-A169-5E73D163A72A}"/>
                </c:ext>
              </c:extLst>
            </c:dLbl>
            <c:dLbl>
              <c:idx val="8"/>
              <c:layout>
                <c:manualLayout>
                  <c:x val="-0.23227145941581068"/>
                  <c:y val="-0.11359704928789409"/>
                </c:manualLayout>
              </c:layou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3332-4243-A169-5E73D163A72A}"/>
                </c:ext>
              </c:extLst>
            </c:dLbl>
            <c:numFmt formatCode="0.0%" sourceLinked="0"/>
            <c:spPr>
              <a:noFill/>
              <a:ln>
                <a:noFill/>
              </a:ln>
              <a:effectLst/>
            </c:spPr>
            <c:showLegendKey val="1"/>
            <c:showVal val="0"/>
            <c:showCatName val="1"/>
            <c:showSerName val="0"/>
            <c:showPercent val="1"/>
            <c:showBubbleSize val="0"/>
            <c:showLeaderLines val="0"/>
            <c:extLst>
              <c:ext xmlns:c15="http://schemas.microsoft.com/office/drawing/2012/chart" uri="{CE6537A1-D6FC-4f65-9D91-7224C49458BB}"/>
            </c:extLst>
          </c:dLbls>
          <c:val>
            <c:numRef>
              <c:f>#REF!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E-3332-4243-A169-5E73D163A72A}"/>
            </c:ext>
          </c:extLst>
        </c:ser>
        <c:dLbls>
          <c:showLegendKey val="0"/>
          <c:showVal val="0"/>
          <c:showCatName val="0"/>
          <c:showSerName val="0"/>
          <c:showPercent val="1"/>
          <c:showBubbleSize val="0"/>
          <c:showLeaderLines val="0"/>
        </c:dLbls>
        <c:firstSliceAng val="0"/>
        <c:holeSize val="50"/>
      </c:doughnutChart>
      <c:spPr>
        <a:ln>
          <a:noFill/>
        </a:ln>
      </c:spPr>
    </c:plotArea>
    <c:plotVisOnly val="1"/>
    <c:dispBlanksAs val="gap"/>
    <c:showDLblsOverMax val="0"/>
  </c:chart>
  <c:spPr>
    <a:noFill/>
    <a:ln>
      <a:noFill/>
    </a:ln>
  </c:spPr>
  <c:txPr>
    <a:bodyPr/>
    <a:lstStyle/>
    <a:p>
      <a:pPr>
        <a:defRPr sz="900">
          <a:solidFill>
            <a:schemeClr val="tx1">
              <a:lumMod val="50000"/>
              <a:lumOff val="50000"/>
            </a:schemeClr>
          </a:solidFill>
        </a:defRPr>
      </a:pPr>
      <a:endParaRPr lang="en-US"/>
    </a:p>
  </c:txPr>
  <c:printSettings>
    <c:headerFooter/>
    <c:pageMargins b="0.74803149606299202" l="0.90551181102362199" r="0.70866141732283505" t="0.74803149606299202" header="0.31496062992126" footer="0.31496062992126"/>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lrMapOvr bg1="lt1" tx1="dk1" bg2="lt2" tx2="dk2" accent1="accent1" accent2="accent2" accent3="accent3" accent4="accent4" accent5="accent5" accent6="accent6" hlink="hlink" folHlink="folHlink"/>
  <c:chart>
    <c:title>
      <c:tx>
        <c:rich>
          <a:bodyPr/>
          <a:lstStyle/>
          <a:p>
            <a:pPr>
              <a:defRPr/>
            </a:pPr>
            <a:r>
              <a:rPr lang="en-AU"/>
              <a:t>Top 5 mFunds by Value Transacted, Current</a:t>
            </a:r>
            <a:r>
              <a:rPr lang="en-AU" baseline="0"/>
              <a:t> Period</a:t>
            </a:r>
            <a:r>
              <a:rPr lang="en-AU"/>
              <a:t> $m</a:t>
            </a:r>
          </a:p>
        </c:rich>
      </c:tx>
      <c:layout>
        <c:manualLayout>
          <c:xMode val="edge"/>
          <c:yMode val="edge"/>
          <c:x val="0.32459607213900604"/>
          <c:y val="9.8632449603713365E-3"/>
        </c:manualLayout>
      </c:layout>
      <c:overlay val="0"/>
    </c:title>
    <c:autoTitleDeleted val="0"/>
    <c:plotArea>
      <c:layout>
        <c:manualLayout>
          <c:layoutTarget val="inner"/>
          <c:xMode val="edge"/>
          <c:yMode val="edge"/>
          <c:x val="0.2682951669442018"/>
          <c:y val="0.2265061986604007"/>
          <c:w val="0.57750543472859694"/>
          <c:h val="0.65929476559338596"/>
        </c:manualLayout>
      </c:layout>
      <c:doughnutChart>
        <c:varyColors val="1"/>
        <c:dLbls>
          <c:showLegendKey val="0"/>
          <c:showVal val="0"/>
          <c:showCatName val="0"/>
          <c:showSerName val="0"/>
          <c:showPercent val="1"/>
          <c:showBubbleSize val="0"/>
          <c:showLeaderLines val="0"/>
        </c:dLbls>
        <c:firstSliceAng val="0"/>
        <c:holeSize val="50"/>
      </c:doughnutChart>
      <c:spPr>
        <a:ln>
          <a:noFill/>
        </a:ln>
      </c:spPr>
    </c:plotArea>
    <c:plotVisOnly val="1"/>
    <c:dispBlanksAs val="gap"/>
    <c:showDLblsOverMax val="0"/>
  </c:chart>
  <c:spPr>
    <a:noFill/>
    <a:ln>
      <a:noFill/>
    </a:ln>
  </c:spPr>
  <c:txPr>
    <a:bodyPr/>
    <a:lstStyle/>
    <a:p>
      <a:pPr>
        <a:defRPr sz="900">
          <a:solidFill>
            <a:schemeClr val="tx1">
              <a:lumMod val="50000"/>
              <a:lumOff val="50000"/>
            </a:schemeClr>
          </a:solidFill>
        </a:defRPr>
      </a:pPr>
      <a:endParaRPr lang="en-US"/>
    </a:p>
  </c:txPr>
  <c:printSettings>
    <c:headerFooter/>
    <c:pageMargins b="0.74803149606299202" l="0.90551181102362199" r="0.70866141732283505" t="0.74803149606299202" header="0.31496062992126" footer="0.31496062992126"/>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Net Flows by Asset Class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4857132346379495"/>
          <c:y val="0.10437970685155269"/>
          <c:w val="0.83135352909452176"/>
          <c:h val="0.78890515175171649"/>
        </c:manualLayout>
      </c:layout>
      <c:barChart>
        <c:barDir val="bar"/>
        <c:grouping val="clustered"/>
        <c:varyColors val="0"/>
        <c:ser>
          <c:idx val="0"/>
          <c:order val="0"/>
          <c:spPr>
            <a:solidFill>
              <a:srgbClr val="0070C0"/>
            </a:solidFill>
            <a:ln>
              <a:noFill/>
            </a:ln>
            <a:effectLst/>
          </c:spPr>
          <c:invertIfNegative val="0"/>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D2EB-4686-A8BF-AF6A1D2687EA}"/>
            </c:ext>
          </c:extLst>
        </c:ser>
        <c:ser>
          <c:idx val="1"/>
          <c:order val="1"/>
          <c:spPr>
            <a:solidFill>
              <a:srgbClr val="00B050">
                <a:alpha val="64000"/>
              </a:srgbClr>
            </a:solidFill>
            <a:ln>
              <a:noFill/>
            </a:ln>
            <a:effectLst/>
          </c:spPr>
          <c:invertIfNegative val="0"/>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D2EB-4686-A8BF-AF6A1D2687EA}"/>
            </c:ext>
          </c:extLst>
        </c:ser>
        <c:ser>
          <c:idx val="2"/>
          <c:order val="2"/>
          <c:spPr>
            <a:solidFill>
              <a:srgbClr val="FF0000"/>
            </a:solidFill>
            <a:ln>
              <a:noFill/>
            </a:ln>
            <a:effectLst/>
          </c:spPr>
          <c:invertIfNegative val="0"/>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2-D2EB-4686-A8BF-AF6A1D2687EA}"/>
            </c:ext>
          </c:extLst>
        </c:ser>
        <c:dLbls>
          <c:showLegendKey val="0"/>
          <c:showVal val="0"/>
          <c:showCatName val="0"/>
          <c:showSerName val="0"/>
          <c:showPercent val="0"/>
          <c:showBubbleSize val="0"/>
        </c:dLbls>
        <c:gapWidth val="65"/>
        <c:overlap val="72"/>
        <c:axId val="-1534658168"/>
        <c:axId val="-1534659736"/>
      </c:barChart>
      <c:catAx>
        <c:axId val="-1534658168"/>
        <c:scaling>
          <c:orientation val="maxMin"/>
        </c:scaling>
        <c:delete val="0"/>
        <c:axPos val="l"/>
        <c:numFmt formatCode="General" sourceLinked="1"/>
        <c:majorTickMark val="none"/>
        <c:minorTickMark val="none"/>
        <c:tickLblPos val="nextTo"/>
        <c:spPr>
          <a:noFill/>
          <a:ln w="222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34659736"/>
        <c:crosses val="autoZero"/>
        <c:auto val="0"/>
        <c:lblAlgn val="ctr"/>
        <c:lblOffset val="100"/>
        <c:noMultiLvlLbl val="0"/>
      </c:catAx>
      <c:valAx>
        <c:axId val="-1534659736"/>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346581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0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AU" sz="1000"/>
              <a:t>Asset Spread of mFunds</a:t>
            </a:r>
            <a:r>
              <a:rPr lang="en-AU" sz="1000" baseline="0"/>
              <a:t> </a:t>
            </a:r>
            <a:r>
              <a:rPr lang="en-AU" sz="1000"/>
              <a:t>FUM</a:t>
            </a:r>
          </a:p>
        </c:rich>
      </c:tx>
      <c:overlay val="0"/>
      <c:spPr>
        <a:noFill/>
        <a:ln>
          <a:noFill/>
        </a:ln>
        <a:effectLst/>
      </c:spPr>
      <c:txPr>
        <a:bodyPr rot="0" spcFirstLastPara="1" vertOverflow="ellipsis" vert="horz" wrap="square" anchor="ctr" anchorCtr="1"/>
        <a:lstStyle/>
        <a:p>
          <a:pPr>
            <a:defRPr sz="10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23892273221944815"/>
          <c:y val="0.22209817522809649"/>
          <c:w val="0.50264234043915246"/>
          <c:h val="0.61334333208348968"/>
        </c:manualLayout>
      </c:layout>
      <c:pieChart>
        <c:varyColors val="1"/>
        <c:ser>
          <c:idx val="0"/>
          <c:order val="0"/>
          <c:spPr>
            <a:solidFill>
              <a:schemeClr val="accent1"/>
            </a:solidFill>
            <a:ln w="3175">
              <a:solidFill>
                <a:schemeClr val="bg1"/>
              </a:solidFill>
            </a:ln>
            <a:effectLst/>
          </c:spPr>
          <c:explosion val="1"/>
          <c:dPt>
            <c:idx val="0"/>
            <c:bubble3D val="0"/>
            <c:spPr>
              <a:solidFill>
                <a:srgbClr val="007AC9"/>
              </a:solidFill>
              <a:ln w="3175">
                <a:solidFill>
                  <a:schemeClr val="bg1"/>
                </a:solidFill>
              </a:ln>
              <a:effectLst/>
            </c:spPr>
            <c:extLst>
              <c:ext xmlns:c16="http://schemas.microsoft.com/office/drawing/2014/chart" uri="{C3380CC4-5D6E-409C-BE32-E72D297353CC}">
                <c16:uniqueId val="{00000001-07C0-4CA0-9908-8E5B5816BA69}"/>
              </c:ext>
            </c:extLst>
          </c:dPt>
          <c:dPt>
            <c:idx val="1"/>
            <c:bubble3D val="0"/>
            <c:spPr>
              <a:solidFill>
                <a:srgbClr val="B09438"/>
              </a:solidFill>
              <a:ln w="3175">
                <a:solidFill>
                  <a:schemeClr val="bg1"/>
                </a:solidFill>
              </a:ln>
              <a:effectLst/>
            </c:spPr>
            <c:extLst>
              <c:ext xmlns:c16="http://schemas.microsoft.com/office/drawing/2014/chart" uri="{C3380CC4-5D6E-409C-BE32-E72D297353CC}">
                <c16:uniqueId val="{00000003-07C0-4CA0-9908-8E5B5816BA69}"/>
              </c:ext>
            </c:extLst>
          </c:dPt>
          <c:dPt>
            <c:idx val="2"/>
            <c:bubble3D val="0"/>
            <c:spPr>
              <a:solidFill>
                <a:sysClr val="windowText" lastClr="000000"/>
              </a:solidFill>
              <a:ln w="3175">
                <a:solidFill>
                  <a:schemeClr val="bg1"/>
                </a:solidFill>
              </a:ln>
              <a:effectLst/>
            </c:spPr>
            <c:extLst>
              <c:ext xmlns:c16="http://schemas.microsoft.com/office/drawing/2014/chart" uri="{C3380CC4-5D6E-409C-BE32-E72D297353CC}">
                <c16:uniqueId val="{00000005-07C0-4CA0-9908-8E5B5816BA69}"/>
              </c:ext>
            </c:extLst>
          </c:dPt>
          <c:dPt>
            <c:idx val="3"/>
            <c:bubble3D val="0"/>
            <c:spPr>
              <a:solidFill>
                <a:srgbClr val="002664"/>
              </a:solidFill>
              <a:ln w="3175">
                <a:solidFill>
                  <a:schemeClr val="bg1"/>
                </a:solidFill>
              </a:ln>
              <a:effectLst/>
            </c:spPr>
            <c:extLst>
              <c:ext xmlns:c16="http://schemas.microsoft.com/office/drawing/2014/chart" uri="{C3380CC4-5D6E-409C-BE32-E72D297353CC}">
                <c16:uniqueId val="{00000007-07C0-4CA0-9908-8E5B5816BA69}"/>
              </c:ext>
            </c:extLst>
          </c:dPt>
          <c:dPt>
            <c:idx val="4"/>
            <c:bubble3D val="0"/>
            <c:spPr>
              <a:solidFill>
                <a:srgbClr val="007AC9"/>
              </a:solidFill>
              <a:ln w="3175">
                <a:solidFill>
                  <a:schemeClr val="bg1"/>
                </a:solidFill>
              </a:ln>
              <a:effectLst/>
            </c:spPr>
            <c:extLst>
              <c:ext xmlns:c16="http://schemas.microsoft.com/office/drawing/2014/chart" uri="{C3380CC4-5D6E-409C-BE32-E72D297353CC}">
                <c16:uniqueId val="{00000009-07C0-4CA0-9908-8E5B5816BA69}"/>
              </c:ext>
            </c:extLst>
          </c:dPt>
          <c:dPt>
            <c:idx val="5"/>
            <c:bubble3D val="0"/>
            <c:spPr>
              <a:solidFill>
                <a:srgbClr val="6B6634"/>
              </a:solidFill>
              <a:ln w="3175">
                <a:solidFill>
                  <a:schemeClr val="bg1"/>
                </a:solidFill>
              </a:ln>
              <a:effectLst/>
            </c:spPr>
            <c:extLst>
              <c:ext xmlns:c16="http://schemas.microsoft.com/office/drawing/2014/chart" uri="{C3380CC4-5D6E-409C-BE32-E72D297353CC}">
                <c16:uniqueId val="{0000000B-07C0-4CA0-9908-8E5B5816BA69}"/>
              </c:ext>
            </c:extLst>
          </c:dPt>
          <c:dPt>
            <c:idx val="6"/>
            <c:bubble3D val="0"/>
            <c:spPr>
              <a:solidFill>
                <a:schemeClr val="accent1"/>
              </a:solidFill>
              <a:ln w="3175">
                <a:solidFill>
                  <a:schemeClr val="bg1"/>
                </a:solidFill>
              </a:ln>
              <a:effectLst/>
            </c:spPr>
            <c:extLst>
              <c:ext xmlns:c16="http://schemas.microsoft.com/office/drawing/2014/chart" uri="{C3380CC4-5D6E-409C-BE32-E72D297353CC}">
                <c16:uniqueId val="{0000000D-07C0-4CA0-9908-8E5B5816BA69}"/>
              </c:ext>
            </c:extLst>
          </c:dPt>
          <c:dPt>
            <c:idx val="7"/>
            <c:bubble3D val="0"/>
            <c:spPr>
              <a:solidFill>
                <a:sysClr val="windowText" lastClr="000000"/>
              </a:solidFill>
              <a:ln w="3175">
                <a:solidFill>
                  <a:schemeClr val="bg1"/>
                </a:solidFill>
              </a:ln>
              <a:effectLst/>
            </c:spPr>
            <c:extLst>
              <c:ext xmlns:c16="http://schemas.microsoft.com/office/drawing/2014/chart" uri="{C3380CC4-5D6E-409C-BE32-E72D297353CC}">
                <c16:uniqueId val="{0000000F-07C0-4CA0-9908-8E5B5816BA69}"/>
              </c:ext>
            </c:extLst>
          </c:dPt>
          <c:dPt>
            <c:idx val="8"/>
            <c:bubble3D val="0"/>
            <c:spPr>
              <a:solidFill>
                <a:srgbClr val="002664"/>
              </a:solidFill>
              <a:ln w="3175">
                <a:solidFill>
                  <a:schemeClr val="bg1"/>
                </a:solidFill>
              </a:ln>
              <a:effectLst/>
            </c:spPr>
            <c:extLst>
              <c:ext xmlns:c16="http://schemas.microsoft.com/office/drawing/2014/chart" uri="{C3380CC4-5D6E-409C-BE32-E72D297353CC}">
                <c16:uniqueId val="{00000011-07C0-4CA0-9908-8E5B5816BA69}"/>
              </c:ext>
            </c:extLst>
          </c:dPt>
          <c:dLbls>
            <c:dLbl>
              <c:idx val="0"/>
              <c:layout>
                <c:manualLayout>
                  <c:x val="3.1080275804685253E-2"/>
                  <c:y val="-6.489813773278339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7C0-4CA0-9908-8E5B5816BA69}"/>
                </c:ext>
              </c:extLst>
            </c:dLbl>
            <c:dLbl>
              <c:idx val="1"/>
              <c:layout>
                <c:manualLayout>
                  <c:x val="2.7022863400816156E-2"/>
                  <c:y val="-8.153662610355523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7C0-4CA0-9908-8E5B5816BA69}"/>
                </c:ext>
              </c:extLst>
            </c:dLbl>
            <c:dLbl>
              <c:idx val="2"/>
              <c:layout>
                <c:manualLayout>
                  <c:x val="4.8319275624527515E-2"/>
                  <c:y val="2.9851633129192184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7C0-4CA0-9908-8E5B5816BA69}"/>
                </c:ext>
              </c:extLst>
            </c:dLbl>
            <c:dLbl>
              <c:idx val="3"/>
              <c:layout>
                <c:manualLayout>
                  <c:x val="-4.2038801093919206E-2"/>
                  <c:y val="3.255865744054720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7C0-4CA0-9908-8E5B5816BA69}"/>
                </c:ext>
              </c:extLst>
            </c:dLbl>
            <c:dLbl>
              <c:idx val="4"/>
              <c:layout>
                <c:manualLayout>
                  <c:x val="-5.2537437674659598E-2"/>
                  <c:y val="-1.1574074074074073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07C0-4CA0-9908-8E5B5816BA69}"/>
                </c:ext>
              </c:extLst>
            </c:dLbl>
            <c:dLbl>
              <c:idx val="5"/>
              <c:layout>
                <c:manualLayout>
                  <c:x val="-2.2399408811762608E-2"/>
                  <c:y val="-5.510207057451151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07C0-4CA0-9908-8E5B5816BA69}"/>
                </c:ext>
              </c:extLst>
            </c:dLbl>
            <c:dLbl>
              <c:idx val="6"/>
              <c:layout>
                <c:manualLayout>
                  <c:x val="-3.7503138194682185E-2"/>
                  <c:y val="3.7067405680435234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07C0-4CA0-9908-8E5B5816BA69}"/>
                </c:ext>
              </c:extLst>
            </c:dLbl>
            <c:dLbl>
              <c:idx val="8"/>
              <c:layout>
                <c:manualLayout>
                  <c:x val="1.2432012432012432E-2"/>
                  <c:y val="1.2922603424571929E-2"/>
                </c:manualLayout>
              </c:layout>
              <c:spPr>
                <a:noFill/>
                <a:ln>
                  <a:noFill/>
                </a:ln>
                <a:effectLst/>
              </c:spPr>
              <c:txPr>
                <a:bodyPr rot="0" spcFirstLastPara="1" vertOverflow="ellipsis" vert="horz" wrap="square" lIns="38100" tIns="19050" rIns="38100" bIns="19050" anchor="ctr" anchorCtr="1">
                  <a:noAutofit/>
                </a:bodyPr>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0.11266511266511267"/>
                      <c:h val="0.15476190476190474"/>
                    </c:manualLayout>
                  </c15:layout>
                </c:ext>
                <c:ext xmlns:c16="http://schemas.microsoft.com/office/drawing/2014/chart" uri="{C3380CC4-5D6E-409C-BE32-E72D297353CC}">
                  <c16:uniqueId val="{00000011-07C0-4CA0-9908-8E5B5816BA69}"/>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val>
            <c:numRef>
              <c:f>#REF!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12-07C0-4CA0-9908-8E5B5816BA69}"/>
            </c:ext>
          </c:extLst>
        </c:ser>
        <c:dLbls>
          <c:showLegendKey val="0"/>
          <c:showVal val="0"/>
          <c:showCatName val="0"/>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baseline="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paperSize="9"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0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AU"/>
              <a:t>Monthly</a:t>
            </a:r>
            <a:r>
              <a:rPr lang="en-AU" baseline="0"/>
              <a:t> </a:t>
            </a:r>
            <a:r>
              <a:rPr lang="en-AU"/>
              <a:t>Net Flows by Asset Class</a:t>
            </a:r>
          </a:p>
        </c:rich>
      </c:tx>
      <c:overlay val="0"/>
      <c:spPr>
        <a:noFill/>
        <a:ln>
          <a:noFill/>
        </a:ln>
        <a:effectLst/>
      </c:spPr>
      <c:txPr>
        <a:bodyPr rot="0" spcFirstLastPara="1" vertOverflow="ellipsis" vert="horz" wrap="square" anchor="ctr" anchorCtr="1"/>
        <a:lstStyle/>
        <a:p>
          <a:pPr>
            <a:defRPr sz="10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bar"/>
        <c:grouping val="clustered"/>
        <c:varyColors val="0"/>
        <c:ser>
          <c:idx val="0"/>
          <c:order val="0"/>
          <c:spPr>
            <a:solidFill>
              <a:schemeClr val="accent1"/>
            </a:solidFill>
            <a:ln w="3175">
              <a:solidFill>
                <a:schemeClr val="bg1"/>
              </a:solidFill>
            </a:ln>
            <a:effectLst/>
          </c:spPr>
          <c:invertIfNegative val="0"/>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F074-42D9-9EDC-5214A41C52E9}"/>
            </c:ext>
          </c:extLst>
        </c:ser>
        <c:ser>
          <c:idx val="1"/>
          <c:order val="1"/>
          <c:spPr>
            <a:solidFill>
              <a:schemeClr val="accent2"/>
            </a:solidFill>
            <a:ln w="3175">
              <a:solidFill>
                <a:schemeClr val="bg1"/>
              </a:solidFill>
            </a:ln>
            <a:effectLst/>
          </c:spPr>
          <c:invertIfNegative val="0"/>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F074-42D9-9EDC-5214A41C52E9}"/>
            </c:ext>
          </c:extLst>
        </c:ser>
        <c:ser>
          <c:idx val="2"/>
          <c:order val="2"/>
          <c:spPr>
            <a:solidFill>
              <a:schemeClr val="accent3"/>
            </a:solidFill>
            <a:ln w="3175">
              <a:solidFill>
                <a:schemeClr val="bg1"/>
              </a:solidFill>
            </a:ln>
            <a:effectLst/>
          </c:spPr>
          <c:invertIfNegative val="0"/>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2-F074-42D9-9EDC-5214A41C52E9}"/>
            </c:ext>
          </c:extLst>
        </c:ser>
        <c:dLbls>
          <c:showLegendKey val="0"/>
          <c:showVal val="0"/>
          <c:showCatName val="0"/>
          <c:showSerName val="0"/>
          <c:showPercent val="0"/>
          <c:showBubbleSize val="0"/>
        </c:dLbls>
        <c:gapWidth val="101"/>
        <c:overlap val="50"/>
        <c:axId val="-1534657384"/>
        <c:axId val="-1534662480"/>
      </c:barChart>
      <c:catAx>
        <c:axId val="-1534657384"/>
        <c:scaling>
          <c:orientation val="minMax"/>
        </c:scaling>
        <c:delete val="0"/>
        <c:axPos val="l"/>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534662480"/>
        <c:crosses val="autoZero"/>
        <c:auto val="1"/>
        <c:lblAlgn val="ctr"/>
        <c:lblOffset val="100"/>
        <c:noMultiLvlLbl val="0"/>
      </c:catAx>
      <c:valAx>
        <c:axId val="-1534662480"/>
        <c:scaling>
          <c:orientation val="minMax"/>
        </c:scaling>
        <c:delete val="0"/>
        <c:axPos val="b"/>
        <c:title>
          <c:tx>
            <c:rich>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800">
                    <a:solidFill>
                      <a:schemeClr val="tx1">
                        <a:lumMod val="65000"/>
                        <a:lumOff val="35000"/>
                      </a:schemeClr>
                    </a:solidFill>
                  </a:rPr>
                  <a:t>Millions</a:t>
                </a:r>
              </a:p>
            </c:rich>
          </c:tx>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00" sourceLinked="0"/>
        <c:majorTickMark val="out"/>
        <c:minorTickMark val="none"/>
        <c:tickLblPos val="nextTo"/>
        <c:spPr>
          <a:noFill/>
          <a:ln w="9525">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534657384"/>
        <c:crosses val="autoZero"/>
        <c:crossBetween val="between"/>
        <c:dispUnits>
          <c:builtInUnit val="thousands"/>
        </c:dispUnits>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baseline="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solidFill>
                <a:latin typeface="Arial" panose="020B0604020202020204" pitchFamily="34" charset="0"/>
                <a:ea typeface="+mn-ea"/>
                <a:cs typeface="Arial" panose="020B0604020202020204" pitchFamily="34" charset="0"/>
              </a:defRPr>
            </a:pPr>
            <a:r>
              <a:rPr lang="en-AU" sz="1000" b="1">
                <a:solidFill>
                  <a:schemeClr val="tx1"/>
                </a:solidFill>
                <a:latin typeface="Arial" panose="020B0604020202020204" pitchFamily="34" charset="0"/>
                <a:cs typeface="Arial" panose="020B0604020202020204" pitchFamily="34" charset="0"/>
              </a:rPr>
              <a:t>mFund</a:t>
            </a:r>
            <a:r>
              <a:rPr lang="en-AU" sz="1000" b="1" baseline="0">
                <a:solidFill>
                  <a:schemeClr val="tx1"/>
                </a:solidFill>
                <a:latin typeface="Arial" panose="020B0604020202020204" pitchFamily="34" charset="0"/>
                <a:cs typeface="Arial" panose="020B0604020202020204" pitchFamily="34" charset="0"/>
              </a:rPr>
              <a:t> FUM Growth</a:t>
            </a:r>
            <a:endParaRPr lang="en-AU" sz="1000" b="1">
              <a:solidFill>
                <a:schemeClr val="tx1"/>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spPr>
            <a:solidFill>
              <a:srgbClr val="B09438"/>
            </a:solidFill>
            <a:ln>
              <a:noFill/>
            </a:ln>
            <a:effectLst/>
          </c:spPr>
          <c:invertIfNegative val="0"/>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EBD6-435E-AF3E-C288FA30C57C}"/>
            </c:ext>
          </c:extLst>
        </c:ser>
        <c:dLbls>
          <c:showLegendKey val="0"/>
          <c:showVal val="0"/>
          <c:showCatName val="0"/>
          <c:showSerName val="0"/>
          <c:showPercent val="0"/>
          <c:showBubbleSize val="0"/>
        </c:dLbls>
        <c:gapWidth val="219"/>
        <c:overlap val="-27"/>
        <c:axId val="-1534662088"/>
        <c:axId val="-1534661696"/>
      </c:barChart>
      <c:catAx>
        <c:axId val="-1534662088"/>
        <c:scaling>
          <c:orientation val="minMax"/>
        </c:scaling>
        <c:delete val="0"/>
        <c:axPos val="b"/>
        <c:numFmt formatCode="[$-C09]mmm\-yy;@"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534661696"/>
        <c:crosses val="autoZero"/>
        <c:auto val="1"/>
        <c:lblAlgn val="ctr"/>
        <c:lblOffset val="100"/>
        <c:noMultiLvlLbl val="1"/>
      </c:catAx>
      <c:valAx>
        <c:axId val="-1534661696"/>
        <c:scaling>
          <c:orientation val="minMax"/>
        </c:scaling>
        <c:delete val="0"/>
        <c:axPos val="l"/>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34662088"/>
        <c:crosses val="autoZero"/>
        <c:crossBetween val="between"/>
        <c:dispUnits>
          <c:builtInUnit val="millions"/>
          <c:dispUnitsLbl>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dispUnitsLbl>
        </c:dispUnits>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3.png"/><Relationship Id="rId5" Type="http://schemas.openxmlformats.org/officeDocument/2006/relationships/chart" Target="../charts/chart4.xml"/><Relationship Id="rId4"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8" Type="http://schemas.openxmlformats.org/officeDocument/2006/relationships/image" Target="../media/image16.jpeg"/><Relationship Id="rId3" Type="http://schemas.openxmlformats.org/officeDocument/2006/relationships/image" Target="../media/image11.jpeg"/><Relationship Id="rId7" Type="http://schemas.openxmlformats.org/officeDocument/2006/relationships/image" Target="../media/image15.jpeg"/><Relationship Id="rId2" Type="http://schemas.openxmlformats.org/officeDocument/2006/relationships/image" Target="../media/image10.png"/><Relationship Id="rId1" Type="http://schemas.openxmlformats.org/officeDocument/2006/relationships/image" Target="../media/image1.png"/><Relationship Id="rId6" Type="http://schemas.openxmlformats.org/officeDocument/2006/relationships/image" Target="../media/image14.jpeg"/><Relationship Id="rId5" Type="http://schemas.openxmlformats.org/officeDocument/2006/relationships/image" Target="../media/image13.jpeg"/><Relationship Id="rId4"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4</xdr:col>
      <xdr:colOff>190500</xdr:colOff>
      <xdr:row>0</xdr:row>
      <xdr:rowOff>123825</xdr:rowOff>
    </xdr:from>
    <xdr:to>
      <xdr:col>6</xdr:col>
      <xdr:colOff>392446</xdr:colOff>
      <xdr:row>1</xdr:row>
      <xdr:rowOff>164395</xdr:rowOff>
    </xdr:to>
    <xdr:sp macro="" textlink="">
      <xdr:nvSpPr>
        <xdr:cNvPr id="19" name="Text Box 7"/>
        <xdr:cNvSpPr txBox="1">
          <a:spLocks noChangeArrowheads="1"/>
        </xdr:cNvSpPr>
      </xdr:nvSpPr>
      <xdr:spPr bwMode="auto">
        <a:xfrm>
          <a:off x="3657600" y="123825"/>
          <a:ext cx="1392571" cy="231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xdr:from>
      <xdr:col>0</xdr:col>
      <xdr:colOff>191307</xdr:colOff>
      <xdr:row>1</xdr:row>
      <xdr:rowOff>89401</xdr:rowOff>
    </xdr:from>
    <xdr:to>
      <xdr:col>11</xdr:col>
      <xdr:colOff>175644</xdr:colOff>
      <xdr:row>6</xdr:row>
      <xdr:rowOff>55419</xdr:rowOff>
    </xdr:to>
    <xdr:sp macro="" textlink="">
      <xdr:nvSpPr>
        <xdr:cNvPr id="20" name="TextBox 19">
          <a:extLst>
            <a:ext uri="{FF2B5EF4-FFF2-40B4-BE49-F238E27FC236}">
              <a16:creationId xmlns:a16="http://schemas.microsoft.com/office/drawing/2014/main" id="{F3AF1E04-5F03-4267-8306-C8398280859C}"/>
            </a:ext>
          </a:extLst>
        </xdr:cNvPr>
        <xdr:cNvSpPr txBox="1"/>
      </xdr:nvSpPr>
      <xdr:spPr>
        <a:xfrm>
          <a:off x="191307" y="279901"/>
          <a:ext cx="8880687" cy="9280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AU" sz="3000" b="1" cap="none" baseline="0">
              <a:solidFill>
                <a:schemeClr val="bg1"/>
              </a:solidFill>
              <a:latin typeface="+mn-lt"/>
            </a:rPr>
            <a:t>Investment Product Trends</a:t>
          </a:r>
          <a:r>
            <a:rPr lang="en-AU" sz="2800" b="1" cap="all" baseline="0">
              <a:solidFill>
                <a:schemeClr val="accent1"/>
              </a:solidFill>
              <a:latin typeface="+mn-lt"/>
            </a:rPr>
            <a:t/>
          </a:r>
          <a:br>
            <a:rPr lang="en-AU" sz="2800" b="1" cap="all" baseline="0">
              <a:solidFill>
                <a:schemeClr val="accent1"/>
              </a:solidFill>
              <a:latin typeface="+mn-lt"/>
            </a:rPr>
          </a:br>
          <a:r>
            <a:rPr lang="en-AU" sz="1800" b="1" cap="all" baseline="0">
              <a:solidFill>
                <a:schemeClr val="accent1"/>
              </a:solidFill>
              <a:latin typeface="+mn-lt"/>
            </a:rPr>
            <a:t>Month-on-month &amp; year-on-year compariSON</a:t>
          </a:r>
          <a:endParaRPr lang="en-AU" sz="1500" b="1" cap="none" baseline="0">
            <a:solidFill>
              <a:schemeClr val="bg1"/>
            </a:solidFill>
            <a:latin typeface="+mn-lt"/>
          </a:endParaRPr>
        </a:p>
        <a:p>
          <a:endParaRPr lang="en-AU" sz="1500" cap="none" baseline="0">
            <a:solidFill>
              <a:schemeClr val="bg1"/>
            </a:solidFill>
            <a:latin typeface="+mn-lt"/>
          </a:endParaRPr>
        </a:p>
      </xdr:txBody>
    </xdr:sp>
    <xdr:clientData/>
  </xdr:twoCellAnchor>
  <xdr:twoCellAnchor editAs="oneCell">
    <xdr:from>
      <xdr:col>10</xdr:col>
      <xdr:colOff>566418</xdr:colOff>
      <xdr:row>1</xdr:row>
      <xdr:rowOff>42254</xdr:rowOff>
    </xdr:from>
    <xdr:to>
      <xdr:col>11</xdr:col>
      <xdr:colOff>377526</xdr:colOff>
      <xdr:row>6</xdr:row>
      <xdr:rowOff>45225</xdr:rowOff>
    </xdr:to>
    <xdr:pic>
      <xdr:nvPicPr>
        <xdr:cNvPr id="21" name="Picture 20"/>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738868" y="232754"/>
          <a:ext cx="563583" cy="8983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447675</xdr:colOff>
      <xdr:row>15</xdr:row>
      <xdr:rowOff>53233</xdr:rowOff>
    </xdr:from>
    <xdr:to>
      <xdr:col>4</xdr:col>
      <xdr:colOff>304800</xdr:colOff>
      <xdr:row>33</xdr:row>
      <xdr:rowOff>166413</xdr:rowOff>
    </xdr:to>
    <xdr:graphicFrame macro="">
      <xdr:nvGraphicFramePr>
        <xdr:cNvPr id="2" name="Chart 1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45384</xdr:colOff>
      <xdr:row>15</xdr:row>
      <xdr:rowOff>49310</xdr:rowOff>
    </xdr:from>
    <xdr:to>
      <xdr:col>9</xdr:col>
      <xdr:colOff>246529</xdr:colOff>
      <xdr:row>35</xdr:row>
      <xdr:rowOff>56034</xdr:rowOff>
    </xdr:to>
    <xdr:graphicFrame macro="">
      <xdr:nvGraphicFramePr>
        <xdr:cNvPr id="5" name="Chart 4">
          <a:extLst>
            <a:ext uri="{FF2B5EF4-FFF2-40B4-BE49-F238E27FC236}">
              <a16:creationId xmlns:a16="http://schemas.microsoft.com/office/drawing/2014/main" id="{00000000-0008-0000-0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419100</xdr:colOff>
      <xdr:row>53</xdr:row>
      <xdr:rowOff>0</xdr:rowOff>
    </xdr:from>
    <xdr:to>
      <xdr:col>4</xdr:col>
      <xdr:colOff>276225</xdr:colOff>
      <xdr:row>54</xdr:row>
      <xdr:rowOff>0</xdr:rowOff>
    </xdr:to>
    <xdr:graphicFrame macro="">
      <xdr:nvGraphicFramePr>
        <xdr:cNvPr id="6" name="Chart 2">
          <a:extLst>
            <a:ext uri="{FF2B5EF4-FFF2-40B4-BE49-F238E27FC236}">
              <a16:creationId xmlns:a16="http://schemas.microsoft.com/office/drawing/2014/main" id="{00000000-0008-0000-07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504265</xdr:colOff>
      <xdr:row>0</xdr:row>
      <xdr:rowOff>0</xdr:rowOff>
    </xdr:from>
    <xdr:to>
      <xdr:col>9</xdr:col>
      <xdr:colOff>670112</xdr:colOff>
      <xdr:row>4</xdr:row>
      <xdr:rowOff>45757</xdr:rowOff>
    </xdr:to>
    <xdr:sp macro="" textlink="">
      <xdr:nvSpPr>
        <xdr:cNvPr id="7" name="Text Box 20">
          <a:extLst>
            <a:ext uri="{FF2B5EF4-FFF2-40B4-BE49-F238E27FC236}">
              <a16:creationId xmlns:a16="http://schemas.microsoft.com/office/drawing/2014/main" id="{00000000-0008-0000-0700-000007000000}"/>
            </a:ext>
          </a:extLst>
        </xdr:cNvPr>
        <xdr:cNvSpPr txBox="1">
          <a:spLocks noChangeArrowheads="1"/>
        </xdr:cNvSpPr>
      </xdr:nvSpPr>
      <xdr:spPr bwMode="auto">
        <a:xfrm>
          <a:off x="1542490" y="0"/>
          <a:ext cx="9776572" cy="7696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36576" rIns="0" bIns="0" anchor="t" upright="1"/>
        <a:lstStyle/>
        <a:p>
          <a:pPr algn="l" rtl="0">
            <a:defRPr sz="1000"/>
          </a:pPr>
          <a:r>
            <a:rPr lang="en-AU" sz="2200" b="0" i="0" u="none" strike="noStrike" baseline="0">
              <a:solidFill>
                <a:srgbClr val="FFFFFF"/>
              </a:solidFill>
              <a:latin typeface="Eurostile LT"/>
            </a:rPr>
            <a:t>Spotlight on mFund</a:t>
          </a:r>
        </a:p>
        <a:p>
          <a:pPr algn="l" rtl="0">
            <a:defRPr sz="1000"/>
          </a:pPr>
          <a:r>
            <a:rPr lang="en-AU" sz="2200" b="0" i="0" u="none" strike="noStrike" baseline="0">
              <a:solidFill>
                <a:srgbClr val="FFFFFF"/>
              </a:solidFill>
              <a:latin typeface="Eurostile LT"/>
            </a:rPr>
            <a:t>December 2015</a:t>
          </a:r>
        </a:p>
      </xdr:txBody>
    </xdr:sp>
    <xdr:clientData/>
  </xdr:twoCellAnchor>
  <xdr:twoCellAnchor editAs="oneCell">
    <xdr:from>
      <xdr:col>0</xdr:col>
      <xdr:colOff>33618</xdr:colOff>
      <xdr:row>1</xdr:row>
      <xdr:rowOff>0</xdr:rowOff>
    </xdr:from>
    <xdr:to>
      <xdr:col>1</xdr:col>
      <xdr:colOff>325707</xdr:colOff>
      <xdr:row>3</xdr:row>
      <xdr:rowOff>157840</xdr:rowOff>
    </xdr:to>
    <xdr:pic>
      <xdr:nvPicPr>
        <xdr:cNvPr id="8" name="Picture 7" descr="asx_logo_L(rev_type).png">
          <a:extLst>
            <a:ext uri="{FF2B5EF4-FFF2-40B4-BE49-F238E27FC236}">
              <a16:creationId xmlns:a16="http://schemas.microsoft.com/office/drawing/2014/main" id="{00000000-0008-0000-0700-000008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3618" y="180975"/>
          <a:ext cx="1330314" cy="519790"/>
        </a:xfrm>
        <a:prstGeom prst="rect">
          <a:avLst/>
        </a:prstGeom>
      </xdr:spPr>
    </xdr:pic>
    <xdr:clientData/>
  </xdr:twoCellAnchor>
  <xdr:twoCellAnchor>
    <xdr:from>
      <xdr:col>1</xdr:col>
      <xdr:colOff>1501588</xdr:colOff>
      <xdr:row>53</xdr:row>
      <xdr:rowOff>145675</xdr:rowOff>
    </xdr:from>
    <xdr:to>
      <xdr:col>8</xdr:col>
      <xdr:colOff>44823</xdr:colOff>
      <xdr:row>77</xdr:row>
      <xdr:rowOff>112057</xdr:rowOff>
    </xdr:to>
    <xdr:graphicFrame macro="">
      <xdr:nvGraphicFramePr>
        <xdr:cNvPr id="9" name="Chart 8">
          <a:extLst>
            <a:ext uri="{FF2B5EF4-FFF2-40B4-BE49-F238E27FC236}">
              <a16:creationId xmlns:a16="http://schemas.microsoft.com/office/drawing/2014/main" id="{00000000-0008-0000-07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78</xdr:row>
      <xdr:rowOff>0</xdr:rowOff>
    </xdr:from>
    <xdr:to>
      <xdr:col>9</xdr:col>
      <xdr:colOff>941294</xdr:colOff>
      <xdr:row>85</xdr:row>
      <xdr:rowOff>107015</xdr:rowOff>
    </xdr:to>
    <xdr:sp macro="" textlink="">
      <xdr:nvSpPr>
        <xdr:cNvPr id="18" name="AutoShape 12">
          <a:extLst>
            <a:ext uri="{FF2B5EF4-FFF2-40B4-BE49-F238E27FC236}">
              <a16:creationId xmlns:a16="http://schemas.microsoft.com/office/drawing/2014/main" id="{00000000-0008-0000-0700-000012000000}"/>
            </a:ext>
          </a:extLst>
        </xdr:cNvPr>
        <xdr:cNvSpPr>
          <a:spLocks noChangeArrowheads="1"/>
        </xdr:cNvSpPr>
      </xdr:nvSpPr>
      <xdr:spPr bwMode="auto">
        <a:xfrm>
          <a:off x="0" y="14590059"/>
          <a:ext cx="11598088" cy="1362074"/>
        </a:xfrm>
        <a:prstGeom prst="flowChartProcess">
          <a:avLst/>
        </a:prstGeom>
        <a:gradFill>
          <a:gsLst>
            <a:gs pos="0">
              <a:schemeClr val="tx1">
                <a:lumMod val="85000"/>
                <a:lumOff val="15000"/>
              </a:schemeClr>
            </a:gs>
            <a:gs pos="50000">
              <a:schemeClr val="tx1">
                <a:lumMod val="65000"/>
                <a:lumOff val="35000"/>
              </a:schemeClr>
            </a:gs>
            <a:gs pos="100000">
              <a:schemeClr val="tx1">
                <a:lumMod val="50000"/>
                <a:lumOff val="50000"/>
              </a:schemeClr>
            </a:gs>
          </a:gsLst>
          <a:lin ang="5400000" scaled="0"/>
        </a:gradFill>
        <a:ln w="9525">
          <a:solidFill>
            <a:schemeClr val="bg1">
              <a:lumMod val="50000"/>
            </a:schemeClr>
          </a:solidFill>
          <a:miter lim="800000"/>
          <a:headEnd/>
          <a:tailEnd/>
        </a:ln>
      </xdr:spPr>
      <xdr:txBody>
        <a:bodyPr vertOverflow="clip" wrap="square" lIns="27432" tIns="27432" rIns="0" bIns="0" anchor="t" upright="1"/>
        <a:lstStyle/>
        <a:p>
          <a:pPr algn="l" rtl="0">
            <a:defRPr sz="1000"/>
          </a:pPr>
          <a:r>
            <a:rPr lang="en-AU" sz="1100" b="1" i="0" u="none" strike="noStrike" baseline="0">
              <a:solidFill>
                <a:schemeClr val="bg1"/>
              </a:solidFill>
              <a:latin typeface="Arial" pitchFamily="34" charset="0"/>
              <a:cs typeface="Arial" pitchFamily="34" charset="0"/>
            </a:rPr>
            <a:t>Contacts</a:t>
          </a:r>
          <a:endParaRPr lang="en-AU" sz="1100" b="0" i="0" u="none" strike="noStrike" baseline="0">
            <a:solidFill>
              <a:schemeClr val="bg1"/>
            </a:solidFill>
            <a:latin typeface="Arial" pitchFamily="34" charset="0"/>
            <a:cs typeface="Arial" pitchFamily="34" charset="0"/>
          </a:endParaRPr>
        </a:p>
      </xdr:txBody>
    </xdr:sp>
    <xdr:clientData/>
  </xdr:twoCellAnchor>
  <xdr:twoCellAnchor>
    <xdr:from>
      <xdr:col>0</xdr:col>
      <xdr:colOff>89624</xdr:colOff>
      <xdr:row>81</xdr:row>
      <xdr:rowOff>11207</xdr:rowOff>
    </xdr:from>
    <xdr:to>
      <xdr:col>1</xdr:col>
      <xdr:colOff>1115119</xdr:colOff>
      <xdr:row>86</xdr:row>
      <xdr:rowOff>11557</xdr:rowOff>
    </xdr:to>
    <xdr:sp macro="" textlink="">
      <xdr:nvSpPr>
        <xdr:cNvPr id="21" name="Text Box 37">
          <a:extLst>
            <a:ext uri="{FF2B5EF4-FFF2-40B4-BE49-F238E27FC236}">
              <a16:creationId xmlns:a16="http://schemas.microsoft.com/office/drawing/2014/main" id="{00000000-0008-0000-0700-000015000000}"/>
            </a:ext>
          </a:extLst>
        </xdr:cNvPr>
        <xdr:cNvSpPr txBox="1">
          <a:spLocks noChangeArrowheads="1"/>
        </xdr:cNvSpPr>
      </xdr:nvSpPr>
      <xdr:spPr bwMode="auto">
        <a:xfrm>
          <a:off x="89624" y="14646089"/>
          <a:ext cx="2067642" cy="8968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lnSpc>
              <a:spcPts val="1000"/>
            </a:lnSpc>
            <a:defRPr sz="1000"/>
          </a:pPr>
          <a:r>
            <a:rPr lang="en-AU" sz="1000" b="0" i="0" u="none" strike="noStrike" baseline="0">
              <a:solidFill>
                <a:schemeClr val="bg1"/>
              </a:solidFill>
              <a:latin typeface="Arial" pitchFamily="34" charset="0"/>
              <a:cs typeface="Arial" pitchFamily="34" charset="0"/>
            </a:rPr>
            <a:t>mfund@asx.com.au </a:t>
          </a:r>
        </a:p>
      </xdr:txBody>
    </xdr:sp>
    <xdr:clientData/>
  </xdr:twoCellAnchor>
  <xdr:twoCellAnchor>
    <xdr:from>
      <xdr:col>0</xdr:col>
      <xdr:colOff>44800</xdr:colOff>
      <xdr:row>79</xdr:row>
      <xdr:rowOff>123266</xdr:rowOff>
    </xdr:from>
    <xdr:to>
      <xdr:col>0</xdr:col>
      <xdr:colOff>979903</xdr:colOff>
      <xdr:row>80</xdr:row>
      <xdr:rowOff>173226</xdr:rowOff>
    </xdr:to>
    <xdr:sp macro="" textlink="">
      <xdr:nvSpPr>
        <xdr:cNvPr id="22" name="Text Box 41">
          <a:extLst>
            <a:ext uri="{FF2B5EF4-FFF2-40B4-BE49-F238E27FC236}">
              <a16:creationId xmlns:a16="http://schemas.microsoft.com/office/drawing/2014/main" id="{00000000-0008-0000-0700-000016000000}"/>
            </a:ext>
          </a:extLst>
        </xdr:cNvPr>
        <xdr:cNvSpPr txBox="1">
          <a:spLocks noChangeArrowheads="1"/>
        </xdr:cNvSpPr>
      </xdr:nvSpPr>
      <xdr:spPr bwMode="auto">
        <a:xfrm>
          <a:off x="44800" y="14399560"/>
          <a:ext cx="935103" cy="2292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AU" sz="1100" b="1" i="0" u="none" strike="noStrike" baseline="0">
              <a:solidFill>
                <a:srgbClr val="00ABEA"/>
              </a:solidFill>
              <a:latin typeface="Arial" pitchFamily="34" charset="0"/>
              <a:cs typeface="Arial" pitchFamily="34" charset="0"/>
            </a:rPr>
            <a:t>Australia </a:t>
          </a:r>
          <a:r>
            <a:rPr lang="en-AU" sz="1100" b="1" i="0" u="none" strike="noStrike" baseline="0">
              <a:solidFill>
                <a:srgbClr val="99CCFF"/>
              </a:solidFill>
              <a:latin typeface="Arial" pitchFamily="34" charset="0"/>
              <a:cs typeface="Arial" pitchFamily="34" charset="0"/>
            </a:rPr>
            <a:t>  </a:t>
          </a:r>
          <a:r>
            <a:rPr lang="en-AU" sz="1100" b="0" i="0" u="none" strike="noStrike" baseline="0">
              <a:solidFill>
                <a:srgbClr val="000000"/>
              </a:solidFill>
              <a:latin typeface="Arial" pitchFamily="34" charset="0"/>
              <a:cs typeface="Arial" pitchFamily="34" charset="0"/>
            </a:rPr>
            <a:t>                                      </a:t>
          </a:r>
          <a:endParaRPr lang="en-AU">
            <a:latin typeface="Arial" pitchFamily="34" charset="0"/>
            <a:cs typeface="Arial" pitchFamily="34" charset="0"/>
          </a:endParaRPr>
        </a:p>
      </xdr:txBody>
    </xdr:sp>
    <xdr:clientData/>
  </xdr:twoCellAnchor>
  <xdr:twoCellAnchor editAs="oneCell">
    <xdr:from>
      <xdr:col>8</xdr:col>
      <xdr:colOff>1154206</xdr:colOff>
      <xdr:row>78</xdr:row>
      <xdr:rowOff>112058</xdr:rowOff>
    </xdr:from>
    <xdr:to>
      <xdr:col>9</xdr:col>
      <xdr:colOff>767002</xdr:colOff>
      <xdr:row>80</xdr:row>
      <xdr:rowOff>79398</xdr:rowOff>
    </xdr:to>
    <xdr:pic>
      <xdr:nvPicPr>
        <xdr:cNvPr id="25" name="Picture 24" descr="asx_logo_L(rev_type).png">
          <a:extLst>
            <a:ext uri="{FF2B5EF4-FFF2-40B4-BE49-F238E27FC236}">
              <a16:creationId xmlns:a16="http://schemas.microsoft.com/office/drawing/2014/main" id="{00000000-0008-0000-0700-000019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611971" y="14209058"/>
          <a:ext cx="811825" cy="32592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114300</xdr:colOff>
      <xdr:row>1</xdr:row>
      <xdr:rowOff>123825</xdr:rowOff>
    </xdr:from>
    <xdr:to>
      <xdr:col>9</xdr:col>
      <xdr:colOff>400050</xdr:colOff>
      <xdr:row>18</xdr:row>
      <xdr:rowOff>171450</xdr:rowOff>
    </xdr:to>
    <xdr:graphicFrame macro="">
      <xdr:nvGraphicFramePr>
        <xdr:cNvPr id="6" name="Chart 11">
          <a:extLst>
            <a:ext uri="{FF2B5EF4-FFF2-40B4-BE49-F238E27FC236}">
              <a16:creationId xmlns:a16="http://schemas.microsoft.com/office/drawing/2014/main" id="{00000000-0008-0000-08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428626</xdr:colOff>
      <xdr:row>0</xdr:row>
      <xdr:rowOff>0</xdr:rowOff>
    </xdr:from>
    <xdr:to>
      <xdr:col>18</xdr:col>
      <xdr:colOff>295276</xdr:colOff>
      <xdr:row>17</xdr:row>
      <xdr:rowOff>142875</xdr:rowOff>
    </xdr:to>
    <xdr:graphicFrame macro="">
      <xdr:nvGraphicFramePr>
        <xdr:cNvPr id="8" name="Chart 7">
          <a:extLst>
            <a:ext uri="{FF2B5EF4-FFF2-40B4-BE49-F238E27FC236}">
              <a16:creationId xmlns:a16="http://schemas.microsoft.com/office/drawing/2014/main" id="{00000000-0008-0000-08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447674</xdr:colOff>
      <xdr:row>20</xdr:row>
      <xdr:rowOff>76200</xdr:rowOff>
    </xdr:from>
    <xdr:to>
      <xdr:col>18</xdr:col>
      <xdr:colOff>247649</xdr:colOff>
      <xdr:row>36</xdr:row>
      <xdr:rowOff>25854</xdr:rowOff>
    </xdr:to>
    <xdr:graphicFrame macro="">
      <xdr:nvGraphicFramePr>
        <xdr:cNvPr id="4" name="Chart 3">
          <a:extLst>
            <a:ext uri="{FF2B5EF4-FFF2-40B4-BE49-F238E27FC236}">
              <a16:creationId xmlns:a16="http://schemas.microsoft.com/office/drawing/2014/main" id="{00000000-0008-0000-0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16</xdr:col>
      <xdr:colOff>190500</xdr:colOff>
      <xdr:row>0</xdr:row>
      <xdr:rowOff>123825</xdr:rowOff>
    </xdr:from>
    <xdr:to>
      <xdr:col>17</xdr:col>
      <xdr:colOff>0</xdr:colOff>
      <xdr:row>2</xdr:row>
      <xdr:rowOff>0</xdr:rowOff>
    </xdr:to>
    <xdr:sp macro="" textlink="">
      <xdr:nvSpPr>
        <xdr:cNvPr id="3" name="Text Box 1"/>
        <xdr:cNvSpPr txBox="1">
          <a:spLocks noChangeArrowheads="1"/>
        </xdr:cNvSpPr>
      </xdr:nvSpPr>
      <xdr:spPr bwMode="auto">
        <a:xfrm>
          <a:off x="9448800" y="123825"/>
          <a:ext cx="457200" cy="2419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oneCellAnchor>
    <xdr:from>
      <xdr:col>5</xdr:col>
      <xdr:colOff>0</xdr:colOff>
      <xdr:row>272</xdr:row>
      <xdr:rowOff>0</xdr:rowOff>
    </xdr:from>
    <xdr:ext cx="85725" cy="221876"/>
    <xdr:sp macro="" textlink="">
      <xdr:nvSpPr>
        <xdr:cNvPr id="4" name="Text Box 15"/>
        <xdr:cNvSpPr txBox="1">
          <a:spLocks noChangeArrowheads="1"/>
        </xdr:cNvSpPr>
      </xdr:nvSpPr>
      <xdr:spPr bwMode="auto">
        <a:xfrm>
          <a:off x="4320540" y="31737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0</xdr:colOff>
      <xdr:row>348</xdr:row>
      <xdr:rowOff>0</xdr:rowOff>
    </xdr:from>
    <xdr:ext cx="85725" cy="226919"/>
    <xdr:sp macro="" textlink="">
      <xdr:nvSpPr>
        <xdr:cNvPr id="7" name="Text Box 15"/>
        <xdr:cNvSpPr txBox="1">
          <a:spLocks noChangeArrowheads="1"/>
        </xdr:cNvSpPr>
      </xdr:nvSpPr>
      <xdr:spPr bwMode="auto">
        <a:xfrm>
          <a:off x="4320540" y="4162806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0</xdr:colOff>
      <xdr:row>319</xdr:row>
      <xdr:rowOff>123825</xdr:rowOff>
    </xdr:from>
    <xdr:ext cx="85725" cy="226920"/>
    <xdr:sp macro="" textlink="">
      <xdr:nvSpPr>
        <xdr:cNvPr id="8" name="Text Box 15"/>
        <xdr:cNvSpPr txBox="1">
          <a:spLocks noChangeArrowheads="1"/>
        </xdr:cNvSpPr>
      </xdr:nvSpPr>
      <xdr:spPr bwMode="auto">
        <a:xfrm>
          <a:off x="4320540" y="36616005"/>
          <a:ext cx="85725" cy="2269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0</xdr:colOff>
      <xdr:row>274</xdr:row>
      <xdr:rowOff>0</xdr:rowOff>
    </xdr:from>
    <xdr:ext cx="85725" cy="221876"/>
    <xdr:sp macro="" textlink="">
      <xdr:nvSpPr>
        <xdr:cNvPr id="9" name="Text Box 15"/>
        <xdr:cNvSpPr txBox="1">
          <a:spLocks noChangeArrowheads="1"/>
        </xdr:cNvSpPr>
      </xdr:nvSpPr>
      <xdr:spPr bwMode="auto">
        <a:xfrm>
          <a:off x="4320540" y="321030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0</xdr:colOff>
      <xdr:row>271</xdr:row>
      <xdr:rowOff>0</xdr:rowOff>
    </xdr:from>
    <xdr:ext cx="85725" cy="221876"/>
    <xdr:sp macro="" textlink="">
      <xdr:nvSpPr>
        <xdr:cNvPr id="11" name="Text Box 15"/>
        <xdr:cNvSpPr txBox="1">
          <a:spLocks noChangeArrowheads="1"/>
        </xdr:cNvSpPr>
      </xdr:nvSpPr>
      <xdr:spPr bwMode="auto">
        <a:xfrm>
          <a:off x="4320540" y="31554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23</xdr:col>
      <xdr:colOff>174172</xdr:colOff>
      <xdr:row>2</xdr:row>
      <xdr:rowOff>0</xdr:rowOff>
    </xdr:from>
    <xdr:to>
      <xdr:col>23</xdr:col>
      <xdr:colOff>605972</xdr:colOff>
      <xdr:row>5</xdr:row>
      <xdr:rowOff>92528</xdr:rowOff>
    </xdr:to>
    <xdr:pic>
      <xdr:nvPicPr>
        <xdr:cNvPr id="12" name="Picture 1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442872" y="365760"/>
          <a:ext cx="431800" cy="641168"/>
        </a:xfrm>
        <a:prstGeom prst="rect">
          <a:avLst/>
        </a:prstGeom>
      </xdr:spPr>
    </xdr:pic>
    <xdr:clientData/>
  </xdr:twoCellAnchor>
  <xdr:oneCellAnchor>
    <xdr:from>
      <xdr:col>5</xdr:col>
      <xdr:colOff>0</xdr:colOff>
      <xdr:row>272</xdr:row>
      <xdr:rowOff>0</xdr:rowOff>
    </xdr:from>
    <xdr:ext cx="85725" cy="221876"/>
    <xdr:sp macro="" textlink="">
      <xdr:nvSpPr>
        <xdr:cNvPr id="13" name="Text Box 15"/>
        <xdr:cNvSpPr txBox="1">
          <a:spLocks noChangeArrowheads="1"/>
        </xdr:cNvSpPr>
      </xdr:nvSpPr>
      <xdr:spPr bwMode="auto">
        <a:xfrm>
          <a:off x="4320540" y="31737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0</xdr:colOff>
      <xdr:row>274</xdr:row>
      <xdr:rowOff>0</xdr:rowOff>
    </xdr:from>
    <xdr:ext cx="85725" cy="221876"/>
    <xdr:sp macro="" textlink="">
      <xdr:nvSpPr>
        <xdr:cNvPr id="14" name="Text Box 15"/>
        <xdr:cNvSpPr txBox="1">
          <a:spLocks noChangeArrowheads="1"/>
        </xdr:cNvSpPr>
      </xdr:nvSpPr>
      <xdr:spPr bwMode="auto">
        <a:xfrm>
          <a:off x="4320540" y="3210306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0</xdr:colOff>
      <xdr:row>271</xdr:row>
      <xdr:rowOff>0</xdr:rowOff>
    </xdr:from>
    <xdr:ext cx="85725" cy="221876"/>
    <xdr:sp macro="" textlink="">
      <xdr:nvSpPr>
        <xdr:cNvPr id="15" name="Text Box 15"/>
        <xdr:cNvSpPr txBox="1">
          <a:spLocks noChangeArrowheads="1"/>
        </xdr:cNvSpPr>
      </xdr:nvSpPr>
      <xdr:spPr bwMode="auto">
        <a:xfrm>
          <a:off x="4320540" y="3155442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xdr:col>
      <xdr:colOff>44824</xdr:colOff>
      <xdr:row>1</xdr:row>
      <xdr:rowOff>44824</xdr:rowOff>
    </xdr:from>
    <xdr:to>
      <xdr:col>2</xdr:col>
      <xdr:colOff>451789</xdr:colOff>
      <xdr:row>6</xdr:row>
      <xdr:rowOff>5068</xdr:rowOff>
    </xdr:to>
    <xdr:pic>
      <xdr:nvPicPr>
        <xdr:cNvPr id="16" name="Picture 15">
          <a:extLst>
            <a:ext uri="{FF2B5EF4-FFF2-40B4-BE49-F238E27FC236}">
              <a16:creationId xmlns:a16="http://schemas.microsoft.com/office/drawing/2014/main" id="{696E286F-49D4-4D0A-B4EE-A39D05B0CD4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5106" y="224118"/>
          <a:ext cx="896342" cy="856715"/>
        </a:xfrm>
        <a:prstGeom prst="rect">
          <a:avLst/>
        </a:prstGeom>
      </xdr:spPr>
    </xdr:pic>
    <xdr:clientData/>
  </xdr:twoCellAnchor>
  <xdr:twoCellAnchor>
    <xdr:from>
      <xdr:col>3</xdr:col>
      <xdr:colOff>17929</xdr:colOff>
      <xdr:row>1</xdr:row>
      <xdr:rowOff>71718</xdr:rowOff>
    </xdr:from>
    <xdr:to>
      <xdr:col>5</xdr:col>
      <xdr:colOff>13854</xdr:colOff>
      <xdr:row>5</xdr:row>
      <xdr:rowOff>138546</xdr:rowOff>
    </xdr:to>
    <xdr:sp macro="" textlink="">
      <xdr:nvSpPr>
        <xdr:cNvPr id="17" name="TextBox 16">
          <a:extLst>
            <a:ext uri="{FF2B5EF4-FFF2-40B4-BE49-F238E27FC236}">
              <a16:creationId xmlns:a16="http://schemas.microsoft.com/office/drawing/2014/main" id="{DF394E20-7B74-42CF-864C-5087202DAA71}"/>
            </a:ext>
          </a:extLst>
        </xdr:cNvPr>
        <xdr:cNvSpPr txBox="1"/>
      </xdr:nvSpPr>
      <xdr:spPr>
        <a:xfrm>
          <a:off x="1971420" y="251827"/>
          <a:ext cx="2378907" cy="7872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AU" sz="3000" b="0" cap="none" baseline="0">
              <a:solidFill>
                <a:schemeClr val="accent1"/>
              </a:solidFill>
              <a:latin typeface="+mn-lt"/>
            </a:rPr>
            <a:t>Spotlight:</a:t>
          </a:r>
          <a:r>
            <a:rPr lang="en-AU" sz="1500" cap="all" baseline="0">
              <a:solidFill>
                <a:schemeClr val="accent1"/>
              </a:solidFill>
              <a:latin typeface="+mn-lt"/>
            </a:rPr>
            <a:t/>
          </a:r>
          <a:br>
            <a:rPr lang="en-AU" sz="1500" cap="all" baseline="0">
              <a:solidFill>
                <a:schemeClr val="accent1"/>
              </a:solidFill>
              <a:latin typeface="+mn-lt"/>
            </a:rPr>
          </a:br>
          <a:r>
            <a:rPr lang="en-AU" sz="1500" cap="none" baseline="0">
              <a:solidFill>
                <a:schemeClr val="accent1"/>
              </a:solidFill>
              <a:latin typeface="+mn-lt"/>
            </a:rPr>
            <a:t>ETPs</a:t>
          </a:r>
        </a:p>
        <a:p>
          <a:endParaRPr lang="en-AU" sz="1500" cap="none" baseline="0">
            <a:solidFill>
              <a:schemeClr val="bg1"/>
            </a:solidFill>
            <a:latin typeface="+mn-lt"/>
          </a:endParaRPr>
        </a:p>
      </xdr:txBody>
    </xdr:sp>
    <xdr:clientData/>
  </xdr:twoCellAnchor>
  <xdr:oneCellAnchor>
    <xdr:from>
      <xdr:col>7</xdr:col>
      <xdr:colOff>0</xdr:colOff>
      <xdr:row>274</xdr:row>
      <xdr:rowOff>0</xdr:rowOff>
    </xdr:from>
    <xdr:ext cx="85725" cy="221876"/>
    <xdr:sp macro="" textlink="">
      <xdr:nvSpPr>
        <xdr:cNvPr id="20" name="Text Box 15"/>
        <xdr:cNvSpPr txBox="1">
          <a:spLocks noChangeArrowheads="1"/>
        </xdr:cNvSpPr>
      </xdr:nvSpPr>
      <xdr:spPr bwMode="auto">
        <a:xfrm>
          <a:off x="4332514" y="32134629"/>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274</xdr:row>
      <xdr:rowOff>0</xdr:rowOff>
    </xdr:from>
    <xdr:ext cx="85725" cy="221876"/>
    <xdr:sp macro="" textlink="">
      <xdr:nvSpPr>
        <xdr:cNvPr id="21" name="Text Box 15"/>
        <xdr:cNvSpPr txBox="1">
          <a:spLocks noChangeArrowheads="1"/>
        </xdr:cNvSpPr>
      </xdr:nvSpPr>
      <xdr:spPr bwMode="auto">
        <a:xfrm>
          <a:off x="4332514" y="32134629"/>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304800</xdr:colOff>
      <xdr:row>273</xdr:row>
      <xdr:rowOff>141515</xdr:rowOff>
    </xdr:from>
    <xdr:ext cx="85725" cy="221876"/>
    <xdr:sp macro="" textlink="">
      <xdr:nvSpPr>
        <xdr:cNvPr id="22" name="Text Box 15"/>
        <xdr:cNvSpPr txBox="1">
          <a:spLocks noChangeArrowheads="1"/>
        </xdr:cNvSpPr>
      </xdr:nvSpPr>
      <xdr:spPr bwMode="auto">
        <a:xfrm>
          <a:off x="4637314" y="32091086"/>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391886</xdr:colOff>
      <xdr:row>273</xdr:row>
      <xdr:rowOff>119743</xdr:rowOff>
    </xdr:from>
    <xdr:ext cx="85725" cy="221876"/>
    <xdr:sp macro="" textlink="">
      <xdr:nvSpPr>
        <xdr:cNvPr id="23" name="Text Box 15"/>
        <xdr:cNvSpPr txBox="1">
          <a:spLocks noChangeArrowheads="1"/>
        </xdr:cNvSpPr>
      </xdr:nvSpPr>
      <xdr:spPr bwMode="auto">
        <a:xfrm>
          <a:off x="6977743" y="32069314"/>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274</xdr:row>
      <xdr:rowOff>0</xdr:rowOff>
    </xdr:from>
    <xdr:ext cx="85725" cy="221876"/>
    <xdr:sp macro="" textlink="">
      <xdr:nvSpPr>
        <xdr:cNvPr id="24" name="Text Box 15"/>
        <xdr:cNvSpPr txBox="1">
          <a:spLocks noChangeArrowheads="1"/>
        </xdr:cNvSpPr>
      </xdr:nvSpPr>
      <xdr:spPr bwMode="auto">
        <a:xfrm>
          <a:off x="4332514" y="32134629"/>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274</xdr:row>
      <xdr:rowOff>0</xdr:rowOff>
    </xdr:from>
    <xdr:ext cx="85725" cy="221876"/>
    <xdr:sp macro="" textlink="">
      <xdr:nvSpPr>
        <xdr:cNvPr id="25" name="Text Box 15"/>
        <xdr:cNvSpPr txBox="1">
          <a:spLocks noChangeArrowheads="1"/>
        </xdr:cNvSpPr>
      </xdr:nvSpPr>
      <xdr:spPr bwMode="auto">
        <a:xfrm>
          <a:off x="4332514" y="32134629"/>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274</xdr:row>
      <xdr:rowOff>0</xdr:rowOff>
    </xdr:from>
    <xdr:ext cx="85725" cy="221876"/>
    <xdr:sp macro="" textlink="">
      <xdr:nvSpPr>
        <xdr:cNvPr id="26" name="Text Box 15"/>
        <xdr:cNvSpPr txBox="1">
          <a:spLocks noChangeArrowheads="1"/>
        </xdr:cNvSpPr>
      </xdr:nvSpPr>
      <xdr:spPr bwMode="auto">
        <a:xfrm>
          <a:off x="5290457" y="32134629"/>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274</xdr:row>
      <xdr:rowOff>0</xdr:rowOff>
    </xdr:from>
    <xdr:ext cx="85725" cy="221876"/>
    <xdr:sp macro="" textlink="">
      <xdr:nvSpPr>
        <xdr:cNvPr id="27" name="Text Box 15"/>
        <xdr:cNvSpPr txBox="1">
          <a:spLocks noChangeArrowheads="1"/>
        </xdr:cNvSpPr>
      </xdr:nvSpPr>
      <xdr:spPr bwMode="auto">
        <a:xfrm>
          <a:off x="5290457" y="32134629"/>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274</xdr:row>
      <xdr:rowOff>0</xdr:rowOff>
    </xdr:from>
    <xdr:ext cx="85725" cy="221876"/>
    <xdr:sp macro="" textlink="">
      <xdr:nvSpPr>
        <xdr:cNvPr id="28" name="Text Box 15"/>
        <xdr:cNvSpPr txBox="1">
          <a:spLocks noChangeArrowheads="1"/>
        </xdr:cNvSpPr>
      </xdr:nvSpPr>
      <xdr:spPr bwMode="auto">
        <a:xfrm>
          <a:off x="5290457" y="32134629"/>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274</xdr:row>
      <xdr:rowOff>0</xdr:rowOff>
    </xdr:from>
    <xdr:ext cx="85725" cy="221876"/>
    <xdr:sp macro="" textlink="">
      <xdr:nvSpPr>
        <xdr:cNvPr id="29" name="Text Box 15"/>
        <xdr:cNvSpPr txBox="1">
          <a:spLocks noChangeArrowheads="1"/>
        </xdr:cNvSpPr>
      </xdr:nvSpPr>
      <xdr:spPr bwMode="auto">
        <a:xfrm>
          <a:off x="5290457" y="32134629"/>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17</xdr:col>
      <xdr:colOff>190500</xdr:colOff>
      <xdr:row>0</xdr:row>
      <xdr:rowOff>123825</xdr:rowOff>
    </xdr:from>
    <xdr:to>
      <xdr:col>18</xdr:col>
      <xdr:colOff>0</xdr:colOff>
      <xdr:row>2</xdr:row>
      <xdr:rowOff>0</xdr:rowOff>
    </xdr:to>
    <xdr:sp macro="" textlink="">
      <xdr:nvSpPr>
        <xdr:cNvPr id="30" name="Text Box 1"/>
        <xdr:cNvSpPr txBox="1">
          <a:spLocks noChangeArrowheads="1"/>
        </xdr:cNvSpPr>
      </xdr:nvSpPr>
      <xdr:spPr bwMode="auto">
        <a:xfrm>
          <a:off x="12012706" y="123825"/>
          <a:ext cx="459441"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xdr:from>
      <xdr:col>18</xdr:col>
      <xdr:colOff>190500</xdr:colOff>
      <xdr:row>0</xdr:row>
      <xdr:rowOff>123825</xdr:rowOff>
    </xdr:from>
    <xdr:to>
      <xdr:col>19</xdr:col>
      <xdr:colOff>0</xdr:colOff>
      <xdr:row>2</xdr:row>
      <xdr:rowOff>0</xdr:rowOff>
    </xdr:to>
    <xdr:sp macro="" textlink="">
      <xdr:nvSpPr>
        <xdr:cNvPr id="31" name="Text Box 1"/>
        <xdr:cNvSpPr txBox="1">
          <a:spLocks noChangeArrowheads="1"/>
        </xdr:cNvSpPr>
      </xdr:nvSpPr>
      <xdr:spPr bwMode="auto">
        <a:xfrm>
          <a:off x="12012706" y="123825"/>
          <a:ext cx="459441"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xdr:from>
      <xdr:col>19</xdr:col>
      <xdr:colOff>190500</xdr:colOff>
      <xdr:row>0</xdr:row>
      <xdr:rowOff>123825</xdr:rowOff>
    </xdr:from>
    <xdr:to>
      <xdr:col>20</xdr:col>
      <xdr:colOff>0</xdr:colOff>
      <xdr:row>2</xdr:row>
      <xdr:rowOff>0</xdr:rowOff>
    </xdr:to>
    <xdr:sp macro="" textlink="">
      <xdr:nvSpPr>
        <xdr:cNvPr id="32" name="Text Box 1"/>
        <xdr:cNvSpPr txBox="1">
          <a:spLocks noChangeArrowheads="1"/>
        </xdr:cNvSpPr>
      </xdr:nvSpPr>
      <xdr:spPr bwMode="auto">
        <a:xfrm>
          <a:off x="12012706" y="123825"/>
          <a:ext cx="459441"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xdr:from>
      <xdr:col>20</xdr:col>
      <xdr:colOff>190500</xdr:colOff>
      <xdr:row>0</xdr:row>
      <xdr:rowOff>123825</xdr:rowOff>
    </xdr:from>
    <xdr:to>
      <xdr:col>21</xdr:col>
      <xdr:colOff>0</xdr:colOff>
      <xdr:row>2</xdr:row>
      <xdr:rowOff>0</xdr:rowOff>
    </xdr:to>
    <xdr:sp macro="" textlink="">
      <xdr:nvSpPr>
        <xdr:cNvPr id="33" name="Text Box 1"/>
        <xdr:cNvSpPr txBox="1">
          <a:spLocks noChangeArrowheads="1"/>
        </xdr:cNvSpPr>
      </xdr:nvSpPr>
      <xdr:spPr bwMode="auto">
        <a:xfrm>
          <a:off x="12012706" y="123825"/>
          <a:ext cx="459441"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190500</xdr:colOff>
      <xdr:row>0</xdr:row>
      <xdr:rowOff>123825</xdr:rowOff>
    </xdr:from>
    <xdr:to>
      <xdr:col>14</xdr:col>
      <xdr:colOff>0</xdr:colOff>
      <xdr:row>2</xdr:row>
      <xdr:rowOff>0</xdr:rowOff>
    </xdr:to>
    <xdr:sp macro="" textlink="">
      <xdr:nvSpPr>
        <xdr:cNvPr id="3" name="Text Box 1"/>
        <xdr:cNvSpPr txBox="1">
          <a:spLocks noChangeArrowheads="1"/>
        </xdr:cNvSpPr>
      </xdr:nvSpPr>
      <xdr:spPr bwMode="auto">
        <a:xfrm>
          <a:off x="9387840" y="123825"/>
          <a:ext cx="457200" cy="2419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oneCellAnchor>
    <xdr:from>
      <xdr:col>5</xdr:col>
      <xdr:colOff>0</xdr:colOff>
      <xdr:row>28</xdr:row>
      <xdr:rowOff>0</xdr:rowOff>
    </xdr:from>
    <xdr:ext cx="85725" cy="221876"/>
    <xdr:sp macro="" textlink="">
      <xdr:nvSpPr>
        <xdr:cNvPr id="4" name="Text Box 15"/>
        <xdr:cNvSpPr txBox="1">
          <a:spLocks noChangeArrowheads="1"/>
        </xdr:cNvSpPr>
      </xdr:nvSpPr>
      <xdr:spPr bwMode="auto">
        <a:xfrm>
          <a:off x="4320540" y="117729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0</xdr:colOff>
      <xdr:row>45</xdr:row>
      <xdr:rowOff>0</xdr:rowOff>
    </xdr:from>
    <xdr:ext cx="85725" cy="226919"/>
    <xdr:sp macro="" textlink="">
      <xdr:nvSpPr>
        <xdr:cNvPr id="7" name="Text Box 15"/>
        <xdr:cNvSpPr txBox="1">
          <a:spLocks noChangeArrowheads="1"/>
        </xdr:cNvSpPr>
      </xdr:nvSpPr>
      <xdr:spPr bwMode="auto">
        <a:xfrm>
          <a:off x="4320540" y="1489710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0</xdr:colOff>
      <xdr:row>28</xdr:row>
      <xdr:rowOff>0</xdr:rowOff>
    </xdr:from>
    <xdr:ext cx="85725" cy="226920"/>
    <xdr:sp macro="" textlink="">
      <xdr:nvSpPr>
        <xdr:cNvPr id="8" name="Text Box 15"/>
        <xdr:cNvSpPr txBox="1">
          <a:spLocks noChangeArrowheads="1"/>
        </xdr:cNvSpPr>
      </xdr:nvSpPr>
      <xdr:spPr bwMode="auto">
        <a:xfrm>
          <a:off x="4320540" y="11772900"/>
          <a:ext cx="85725" cy="2269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22</xdr:col>
      <xdr:colOff>174171</xdr:colOff>
      <xdr:row>1</xdr:row>
      <xdr:rowOff>174172</xdr:rowOff>
    </xdr:from>
    <xdr:to>
      <xdr:col>22</xdr:col>
      <xdr:colOff>605971</xdr:colOff>
      <xdr:row>5</xdr:row>
      <xdr:rowOff>81643</xdr:rowOff>
    </xdr:to>
    <xdr:pic>
      <xdr:nvPicPr>
        <xdr:cNvPr id="10" name="Picture 9"/>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381911" y="357052"/>
          <a:ext cx="431800" cy="638991"/>
        </a:xfrm>
        <a:prstGeom prst="rect">
          <a:avLst/>
        </a:prstGeom>
      </xdr:spPr>
    </xdr:pic>
    <xdr:clientData/>
  </xdr:twoCellAnchor>
  <xdr:twoCellAnchor editAs="oneCell">
    <xdr:from>
      <xdr:col>1</xdr:col>
      <xdr:colOff>8964</xdr:colOff>
      <xdr:row>1</xdr:row>
      <xdr:rowOff>44823</xdr:rowOff>
    </xdr:from>
    <xdr:to>
      <xdr:col>2</xdr:col>
      <xdr:colOff>483964</xdr:colOff>
      <xdr:row>6</xdr:row>
      <xdr:rowOff>5067</xdr:rowOff>
    </xdr:to>
    <xdr:pic>
      <xdr:nvPicPr>
        <xdr:cNvPr id="11" name="Picture 10">
          <a:extLst>
            <a:ext uri="{FF2B5EF4-FFF2-40B4-BE49-F238E27FC236}">
              <a16:creationId xmlns:a16="http://schemas.microsoft.com/office/drawing/2014/main" id="{696E286F-49D4-4D0A-B4EE-A39D05B0CD4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99246" y="224117"/>
          <a:ext cx="896342" cy="856715"/>
        </a:xfrm>
        <a:prstGeom prst="rect">
          <a:avLst/>
        </a:prstGeom>
      </xdr:spPr>
    </xdr:pic>
    <xdr:clientData/>
  </xdr:twoCellAnchor>
  <xdr:twoCellAnchor>
    <xdr:from>
      <xdr:col>3</xdr:col>
      <xdr:colOff>26894</xdr:colOff>
      <xdr:row>1</xdr:row>
      <xdr:rowOff>80683</xdr:rowOff>
    </xdr:from>
    <xdr:to>
      <xdr:col>3</xdr:col>
      <xdr:colOff>2286000</xdr:colOff>
      <xdr:row>6</xdr:row>
      <xdr:rowOff>13854</xdr:rowOff>
    </xdr:to>
    <xdr:sp macro="" textlink="">
      <xdr:nvSpPr>
        <xdr:cNvPr id="12" name="TextBox 11">
          <a:extLst>
            <a:ext uri="{FF2B5EF4-FFF2-40B4-BE49-F238E27FC236}">
              <a16:creationId xmlns:a16="http://schemas.microsoft.com/office/drawing/2014/main" id="{DF394E20-7B74-42CF-864C-5087202DAA71}"/>
            </a:ext>
          </a:extLst>
        </xdr:cNvPr>
        <xdr:cNvSpPr txBox="1"/>
      </xdr:nvSpPr>
      <xdr:spPr>
        <a:xfrm>
          <a:off x="1980385" y="260792"/>
          <a:ext cx="2259106" cy="833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AU" sz="3000" b="0" cap="none" baseline="0">
              <a:solidFill>
                <a:schemeClr val="accent1"/>
              </a:solidFill>
              <a:latin typeface="+mn-lt"/>
            </a:rPr>
            <a:t>Spotlight:</a:t>
          </a:r>
          <a:r>
            <a:rPr lang="en-AU" sz="1500" cap="all" baseline="0">
              <a:solidFill>
                <a:schemeClr val="accent1"/>
              </a:solidFill>
              <a:latin typeface="+mn-lt"/>
            </a:rPr>
            <a:t/>
          </a:r>
          <a:br>
            <a:rPr lang="en-AU" sz="1500" cap="all" baseline="0">
              <a:solidFill>
                <a:schemeClr val="accent1"/>
              </a:solidFill>
              <a:latin typeface="+mn-lt"/>
            </a:rPr>
          </a:br>
          <a:r>
            <a:rPr lang="en-AU" sz="1500" cap="none" baseline="0">
              <a:solidFill>
                <a:schemeClr val="accent1"/>
              </a:solidFill>
              <a:latin typeface="+mn-lt"/>
            </a:rPr>
            <a:t>Single Asset ETPs</a:t>
          </a:r>
        </a:p>
        <a:p>
          <a:endParaRPr lang="en-AU" sz="1500" cap="none" baseline="0">
            <a:solidFill>
              <a:schemeClr val="bg1"/>
            </a:solidFill>
            <a:latin typeface="+mn-lt"/>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190500</xdr:colOff>
      <xdr:row>0</xdr:row>
      <xdr:rowOff>123825</xdr:rowOff>
    </xdr:from>
    <xdr:to>
      <xdr:col>14</xdr:col>
      <xdr:colOff>0</xdr:colOff>
      <xdr:row>2</xdr:row>
      <xdr:rowOff>0</xdr:rowOff>
    </xdr:to>
    <xdr:sp macro="" textlink="">
      <xdr:nvSpPr>
        <xdr:cNvPr id="4" name="Text Box 1"/>
        <xdr:cNvSpPr txBox="1">
          <a:spLocks noChangeArrowheads="1"/>
        </xdr:cNvSpPr>
      </xdr:nvSpPr>
      <xdr:spPr bwMode="auto">
        <a:xfrm>
          <a:off x="8869680" y="123825"/>
          <a:ext cx="0" cy="2419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oneCellAnchor>
    <xdr:from>
      <xdr:col>5</xdr:col>
      <xdr:colOff>0</xdr:colOff>
      <xdr:row>155</xdr:row>
      <xdr:rowOff>0</xdr:rowOff>
    </xdr:from>
    <xdr:ext cx="85725" cy="221876"/>
    <xdr:sp macro="" textlink="">
      <xdr:nvSpPr>
        <xdr:cNvPr id="5" name="Text Box 15"/>
        <xdr:cNvSpPr txBox="1">
          <a:spLocks noChangeArrowheads="1"/>
        </xdr:cNvSpPr>
      </xdr:nvSpPr>
      <xdr:spPr bwMode="auto">
        <a:xfrm>
          <a:off x="4320540" y="266090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14</xdr:col>
      <xdr:colOff>0</xdr:colOff>
      <xdr:row>0</xdr:row>
      <xdr:rowOff>123825</xdr:rowOff>
    </xdr:from>
    <xdr:to>
      <xdr:col>14</xdr:col>
      <xdr:colOff>383021</xdr:colOff>
      <xdr:row>2</xdr:row>
      <xdr:rowOff>2282</xdr:rowOff>
    </xdr:to>
    <xdr:sp macro="" textlink="">
      <xdr:nvSpPr>
        <xdr:cNvPr id="6" name="Text Box 50"/>
        <xdr:cNvSpPr txBox="1">
          <a:spLocks noChangeArrowheads="1"/>
        </xdr:cNvSpPr>
      </xdr:nvSpPr>
      <xdr:spPr bwMode="auto">
        <a:xfrm>
          <a:off x="8869680" y="123825"/>
          <a:ext cx="0" cy="2442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xdr:from>
      <xdr:col>14</xdr:col>
      <xdr:colOff>0</xdr:colOff>
      <xdr:row>0</xdr:row>
      <xdr:rowOff>123825</xdr:rowOff>
    </xdr:from>
    <xdr:to>
      <xdr:col>14</xdr:col>
      <xdr:colOff>383021</xdr:colOff>
      <xdr:row>2</xdr:row>
      <xdr:rowOff>2282</xdr:rowOff>
    </xdr:to>
    <xdr:sp macro="" textlink="">
      <xdr:nvSpPr>
        <xdr:cNvPr id="7" name="Text Box 51"/>
        <xdr:cNvSpPr txBox="1">
          <a:spLocks noChangeArrowheads="1"/>
        </xdr:cNvSpPr>
      </xdr:nvSpPr>
      <xdr:spPr bwMode="auto">
        <a:xfrm>
          <a:off x="8869680" y="123825"/>
          <a:ext cx="0" cy="2442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oneCellAnchor>
    <xdr:from>
      <xdr:col>5</xdr:col>
      <xdr:colOff>0</xdr:colOff>
      <xdr:row>268</xdr:row>
      <xdr:rowOff>0</xdr:rowOff>
    </xdr:from>
    <xdr:ext cx="85725" cy="226919"/>
    <xdr:sp macro="" textlink="">
      <xdr:nvSpPr>
        <xdr:cNvPr id="8" name="Text Box 15"/>
        <xdr:cNvSpPr txBox="1">
          <a:spLocks noChangeArrowheads="1"/>
        </xdr:cNvSpPr>
      </xdr:nvSpPr>
      <xdr:spPr bwMode="auto">
        <a:xfrm>
          <a:off x="4320540" y="4507992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0</xdr:colOff>
      <xdr:row>243</xdr:row>
      <xdr:rowOff>0</xdr:rowOff>
    </xdr:from>
    <xdr:ext cx="85725" cy="226920"/>
    <xdr:sp macro="" textlink="">
      <xdr:nvSpPr>
        <xdr:cNvPr id="9" name="Text Box 15"/>
        <xdr:cNvSpPr txBox="1">
          <a:spLocks noChangeArrowheads="1"/>
        </xdr:cNvSpPr>
      </xdr:nvSpPr>
      <xdr:spPr bwMode="auto">
        <a:xfrm>
          <a:off x="4320540" y="40690800"/>
          <a:ext cx="85725" cy="2269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22</xdr:col>
      <xdr:colOff>378032</xdr:colOff>
      <xdr:row>2</xdr:row>
      <xdr:rowOff>98961</xdr:rowOff>
    </xdr:from>
    <xdr:to>
      <xdr:col>23</xdr:col>
      <xdr:colOff>36947</xdr:colOff>
      <xdr:row>4</xdr:row>
      <xdr:rowOff>115289</xdr:rowOff>
    </xdr:to>
    <xdr:pic>
      <xdr:nvPicPr>
        <xdr:cNvPr id="15" name="Picture 14"/>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79087" y="459179"/>
          <a:ext cx="434769" cy="653637"/>
        </a:xfrm>
        <a:prstGeom prst="rect">
          <a:avLst/>
        </a:prstGeom>
      </xdr:spPr>
    </xdr:pic>
    <xdr:clientData/>
  </xdr:twoCellAnchor>
  <xdr:twoCellAnchor editAs="oneCell">
    <xdr:from>
      <xdr:col>1</xdr:col>
      <xdr:colOff>133350</xdr:colOff>
      <xdr:row>2</xdr:row>
      <xdr:rowOff>19050</xdr:rowOff>
    </xdr:from>
    <xdr:to>
      <xdr:col>2</xdr:col>
      <xdr:colOff>603583</xdr:colOff>
      <xdr:row>5</xdr:row>
      <xdr:rowOff>84811</xdr:rowOff>
    </xdr:to>
    <xdr:pic>
      <xdr:nvPicPr>
        <xdr:cNvPr id="28" name="Picture 27">
          <a:extLst>
            <a:ext uri="{FF2B5EF4-FFF2-40B4-BE49-F238E27FC236}">
              <a16:creationId xmlns:a16="http://schemas.microsoft.com/office/drawing/2014/main" id="{6611723F-FB9C-4914-AFF2-4C5ECABEFB1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19150" y="400050"/>
          <a:ext cx="889333" cy="865861"/>
        </a:xfrm>
        <a:prstGeom prst="rect">
          <a:avLst/>
        </a:prstGeom>
      </xdr:spPr>
    </xdr:pic>
    <xdr:clientData/>
  </xdr:twoCellAnchor>
  <xdr:twoCellAnchor>
    <xdr:from>
      <xdr:col>3</xdr:col>
      <xdr:colOff>38100</xdr:colOff>
      <xdr:row>2</xdr:row>
      <xdr:rowOff>76200</xdr:rowOff>
    </xdr:from>
    <xdr:to>
      <xdr:col>9</xdr:col>
      <xdr:colOff>500840</xdr:colOff>
      <xdr:row>5</xdr:row>
      <xdr:rowOff>179416</xdr:rowOff>
    </xdr:to>
    <xdr:sp macro="" textlink="">
      <xdr:nvSpPr>
        <xdr:cNvPr id="29" name="TextBox 28">
          <a:extLst>
            <a:ext uri="{FF2B5EF4-FFF2-40B4-BE49-F238E27FC236}">
              <a16:creationId xmlns:a16="http://schemas.microsoft.com/office/drawing/2014/main" id="{067AB12A-160C-4FC1-AA15-F6673090B633}"/>
            </a:ext>
          </a:extLst>
        </xdr:cNvPr>
        <xdr:cNvSpPr txBox="1"/>
      </xdr:nvSpPr>
      <xdr:spPr>
        <a:xfrm>
          <a:off x="1981200" y="457200"/>
          <a:ext cx="4863290" cy="9033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AU" sz="3000" b="0" cap="none" baseline="0">
              <a:solidFill>
                <a:schemeClr val="accent1"/>
              </a:solidFill>
              <a:latin typeface="+mn-lt"/>
            </a:rPr>
            <a:t>Spotlight:</a:t>
          </a:r>
          <a:r>
            <a:rPr lang="en-AU" sz="1500" cap="all" baseline="0">
              <a:solidFill>
                <a:schemeClr val="accent1"/>
              </a:solidFill>
              <a:latin typeface="+mn-lt"/>
            </a:rPr>
            <a:t/>
          </a:r>
          <a:br>
            <a:rPr lang="en-AU" sz="1500" cap="all" baseline="0">
              <a:solidFill>
                <a:schemeClr val="accent1"/>
              </a:solidFill>
              <a:latin typeface="+mn-lt"/>
            </a:rPr>
          </a:br>
          <a:r>
            <a:rPr lang="en-AU" sz="1500" cap="none" baseline="0">
              <a:solidFill>
                <a:schemeClr val="accent1"/>
              </a:solidFill>
              <a:latin typeface="+mn-lt"/>
            </a:rPr>
            <a:t>mFund</a:t>
          </a:r>
        </a:p>
        <a:p>
          <a:endParaRPr lang="en-AU" sz="1500" cap="none" baseline="0">
            <a:solidFill>
              <a:schemeClr val="accent1"/>
            </a:solidFill>
            <a:latin typeface="+mn-lt"/>
          </a:endParaRPr>
        </a:p>
      </xdr:txBody>
    </xdr:sp>
    <xdr:clientData/>
  </xdr:twoCellAnchor>
  <xdr:twoCellAnchor editAs="oneCell">
    <xdr:from>
      <xdr:col>17</xdr:col>
      <xdr:colOff>0</xdr:colOff>
      <xdr:row>243</xdr:row>
      <xdr:rowOff>0</xdr:rowOff>
    </xdr:from>
    <xdr:to>
      <xdr:col>17</xdr:col>
      <xdr:colOff>85725</xdr:colOff>
      <xdr:row>243</xdr:row>
      <xdr:rowOff>197206</xdr:rowOff>
    </xdr:to>
    <xdr:sp macro="" textlink="">
      <xdr:nvSpPr>
        <xdr:cNvPr id="11" name="Text Box 15"/>
        <xdr:cNvSpPr txBox="1">
          <a:spLocks noChangeArrowheads="1"/>
        </xdr:cNvSpPr>
      </xdr:nvSpPr>
      <xdr:spPr bwMode="auto">
        <a:xfrm>
          <a:off x="10850880" y="2382774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190500</xdr:colOff>
      <xdr:row>0</xdr:row>
      <xdr:rowOff>123825</xdr:rowOff>
    </xdr:from>
    <xdr:to>
      <xdr:col>13</xdr:col>
      <xdr:colOff>392414</xdr:colOff>
      <xdr:row>2</xdr:row>
      <xdr:rowOff>0</xdr:rowOff>
    </xdr:to>
    <xdr:sp macro="" textlink="">
      <xdr:nvSpPr>
        <xdr:cNvPr id="3" name="Text Box 1"/>
        <xdr:cNvSpPr txBox="1">
          <a:spLocks noChangeArrowheads="1"/>
        </xdr:cNvSpPr>
      </xdr:nvSpPr>
      <xdr:spPr bwMode="auto">
        <a:xfrm>
          <a:off x="8846820" y="123825"/>
          <a:ext cx="457200" cy="2419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oneCellAnchor>
    <xdr:from>
      <xdr:col>5</xdr:col>
      <xdr:colOff>0</xdr:colOff>
      <xdr:row>117</xdr:row>
      <xdr:rowOff>0</xdr:rowOff>
    </xdr:from>
    <xdr:ext cx="85725" cy="221877"/>
    <xdr:sp macro="" textlink="">
      <xdr:nvSpPr>
        <xdr:cNvPr id="4" name="Text Box 15"/>
        <xdr:cNvSpPr txBox="1">
          <a:spLocks noChangeArrowheads="1"/>
        </xdr:cNvSpPr>
      </xdr:nvSpPr>
      <xdr:spPr bwMode="auto">
        <a:xfrm>
          <a:off x="4320540" y="24894540"/>
          <a:ext cx="85725" cy="22187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13</xdr:col>
      <xdr:colOff>0</xdr:colOff>
      <xdr:row>0</xdr:row>
      <xdr:rowOff>123825</xdr:rowOff>
    </xdr:from>
    <xdr:to>
      <xdr:col>14</xdr:col>
      <xdr:colOff>383021</xdr:colOff>
      <xdr:row>2</xdr:row>
      <xdr:rowOff>2282</xdr:rowOff>
    </xdr:to>
    <xdr:sp macro="" textlink="">
      <xdr:nvSpPr>
        <xdr:cNvPr id="5" name="Text Box 50"/>
        <xdr:cNvSpPr txBox="1">
          <a:spLocks noChangeArrowheads="1"/>
        </xdr:cNvSpPr>
      </xdr:nvSpPr>
      <xdr:spPr bwMode="auto">
        <a:xfrm>
          <a:off x="9304020" y="123825"/>
          <a:ext cx="383021" cy="2442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xdr:from>
      <xdr:col>13</xdr:col>
      <xdr:colOff>0</xdr:colOff>
      <xdr:row>0</xdr:row>
      <xdr:rowOff>123825</xdr:rowOff>
    </xdr:from>
    <xdr:to>
      <xdr:col>14</xdr:col>
      <xdr:colOff>383021</xdr:colOff>
      <xdr:row>2</xdr:row>
      <xdr:rowOff>2282</xdr:rowOff>
    </xdr:to>
    <xdr:sp macro="" textlink="">
      <xdr:nvSpPr>
        <xdr:cNvPr id="6" name="Text Box 51"/>
        <xdr:cNvSpPr txBox="1">
          <a:spLocks noChangeArrowheads="1"/>
        </xdr:cNvSpPr>
      </xdr:nvSpPr>
      <xdr:spPr bwMode="auto">
        <a:xfrm>
          <a:off x="9304020" y="123825"/>
          <a:ext cx="383021" cy="2442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editAs="oneCell">
    <xdr:from>
      <xdr:col>24</xdr:col>
      <xdr:colOff>76199</xdr:colOff>
      <xdr:row>1</xdr:row>
      <xdr:rowOff>74744</xdr:rowOff>
    </xdr:from>
    <xdr:to>
      <xdr:col>24</xdr:col>
      <xdr:colOff>646409</xdr:colOff>
      <xdr:row>6</xdr:row>
      <xdr:rowOff>13387</xdr:rowOff>
    </xdr:to>
    <xdr:pic>
      <xdr:nvPicPr>
        <xdr:cNvPr id="8" name="Picture 7"/>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08623" y="254038"/>
          <a:ext cx="570210" cy="835114"/>
        </a:xfrm>
        <a:prstGeom prst="rect">
          <a:avLst/>
        </a:prstGeom>
      </xdr:spPr>
    </xdr:pic>
    <xdr:clientData/>
  </xdr:twoCellAnchor>
  <xdr:twoCellAnchor editAs="oneCell">
    <xdr:from>
      <xdr:col>0</xdr:col>
      <xdr:colOff>599089</xdr:colOff>
      <xdr:row>1</xdr:row>
      <xdr:rowOff>52551</xdr:rowOff>
    </xdr:from>
    <xdr:to>
      <xdr:col>2</xdr:col>
      <xdr:colOff>382779</xdr:colOff>
      <xdr:row>6</xdr:row>
      <xdr:rowOff>3394</xdr:rowOff>
    </xdr:to>
    <xdr:pic>
      <xdr:nvPicPr>
        <xdr:cNvPr id="9" name="Picture 8">
          <a:extLst>
            <a:ext uri="{FF2B5EF4-FFF2-40B4-BE49-F238E27FC236}">
              <a16:creationId xmlns:a16="http://schemas.microsoft.com/office/drawing/2014/main" id="{40DFBC17-CF61-4148-83D7-72D95A10419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99089" y="236482"/>
          <a:ext cx="892531" cy="865861"/>
        </a:xfrm>
        <a:prstGeom prst="rect">
          <a:avLst/>
        </a:prstGeom>
      </xdr:spPr>
    </xdr:pic>
    <xdr:clientData/>
  </xdr:twoCellAnchor>
  <xdr:twoCellAnchor>
    <xdr:from>
      <xdr:col>3</xdr:col>
      <xdr:colOff>17930</xdr:colOff>
      <xdr:row>0</xdr:row>
      <xdr:rowOff>125506</xdr:rowOff>
    </xdr:from>
    <xdr:to>
      <xdr:col>9</xdr:col>
      <xdr:colOff>570462</xdr:colOff>
      <xdr:row>6</xdr:row>
      <xdr:rowOff>11222</xdr:rowOff>
    </xdr:to>
    <xdr:sp macro="" textlink="">
      <xdr:nvSpPr>
        <xdr:cNvPr id="10" name="TextBox 9">
          <a:extLst>
            <a:ext uri="{FF2B5EF4-FFF2-40B4-BE49-F238E27FC236}">
              <a16:creationId xmlns:a16="http://schemas.microsoft.com/office/drawing/2014/main" id="{D970AB60-7AEC-42C2-9E47-C1980CF12C17}"/>
            </a:ext>
          </a:extLst>
        </xdr:cNvPr>
        <xdr:cNvSpPr txBox="1"/>
      </xdr:nvSpPr>
      <xdr:spPr>
        <a:xfrm>
          <a:off x="1972236" y="125506"/>
          <a:ext cx="5016955" cy="9614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AU" sz="3000" b="0" cap="none" baseline="0">
              <a:solidFill>
                <a:schemeClr val="accent1"/>
              </a:solidFill>
              <a:latin typeface="+mn-lt"/>
            </a:rPr>
            <a:t>Spotlight:</a:t>
          </a:r>
          <a:r>
            <a:rPr lang="en-AU" sz="1500" cap="all" baseline="0">
              <a:solidFill>
                <a:schemeClr val="accent1"/>
              </a:solidFill>
              <a:latin typeface="+mn-lt"/>
            </a:rPr>
            <a:t/>
          </a:r>
          <a:br>
            <a:rPr lang="en-AU" sz="1500" cap="all" baseline="0">
              <a:solidFill>
                <a:schemeClr val="accent1"/>
              </a:solidFill>
              <a:latin typeface="+mn-lt"/>
            </a:rPr>
          </a:br>
          <a:r>
            <a:rPr lang="en-AU" sz="1500" cap="none" baseline="0">
              <a:solidFill>
                <a:schemeClr val="accent1"/>
              </a:solidFill>
              <a:latin typeface="+mn-lt"/>
            </a:rPr>
            <a:t>Listed Investment Entities </a:t>
          </a:r>
        </a:p>
        <a:p>
          <a:r>
            <a:rPr lang="en-AU" sz="1500" cap="none" baseline="0">
              <a:solidFill>
                <a:schemeClr val="accent1"/>
              </a:solidFill>
              <a:latin typeface="+mn-lt"/>
            </a:rPr>
            <a:t>(incl. Listed Investment Companies &amp; Listed Investment Trusts)</a:t>
          </a:r>
        </a:p>
        <a:p>
          <a:endParaRPr lang="en-AU" sz="1500" cap="none" baseline="0">
            <a:solidFill>
              <a:schemeClr val="accent1"/>
            </a:solidFill>
            <a:latin typeface="+mn-lt"/>
          </a:endParaRPr>
        </a:p>
      </xdr:txBody>
    </xdr:sp>
    <xdr:clientData/>
  </xdr:twoCellAnchor>
  <xdr:twoCellAnchor editAs="oneCell">
    <xdr:from>
      <xdr:col>17</xdr:col>
      <xdr:colOff>0</xdr:colOff>
      <xdr:row>110</xdr:row>
      <xdr:rowOff>0</xdr:rowOff>
    </xdr:from>
    <xdr:to>
      <xdr:col>17</xdr:col>
      <xdr:colOff>85725</xdr:colOff>
      <xdr:row>111</xdr:row>
      <xdr:rowOff>14327</xdr:rowOff>
    </xdr:to>
    <xdr:sp macro="" textlink="">
      <xdr:nvSpPr>
        <xdr:cNvPr id="11" name="Text Box 15"/>
        <xdr:cNvSpPr txBox="1">
          <a:spLocks noChangeArrowheads="1"/>
        </xdr:cNvSpPr>
      </xdr:nvSpPr>
      <xdr:spPr bwMode="auto">
        <a:xfrm>
          <a:off x="8557260" y="1133094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190500</xdr:colOff>
      <xdr:row>0</xdr:row>
      <xdr:rowOff>123825</xdr:rowOff>
    </xdr:from>
    <xdr:to>
      <xdr:col>11</xdr:col>
      <xdr:colOff>392414</xdr:colOff>
      <xdr:row>2</xdr:row>
      <xdr:rowOff>0</xdr:rowOff>
    </xdr:to>
    <xdr:sp macro="" textlink="">
      <xdr:nvSpPr>
        <xdr:cNvPr id="3" name="Text Box 1"/>
        <xdr:cNvSpPr txBox="1">
          <a:spLocks noChangeArrowheads="1"/>
        </xdr:cNvSpPr>
      </xdr:nvSpPr>
      <xdr:spPr bwMode="auto">
        <a:xfrm>
          <a:off x="8061960" y="123825"/>
          <a:ext cx="457200" cy="2419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editAs="oneCell">
    <xdr:from>
      <xdr:col>5</xdr:col>
      <xdr:colOff>0</xdr:colOff>
      <xdr:row>65</xdr:row>
      <xdr:rowOff>0</xdr:rowOff>
    </xdr:from>
    <xdr:to>
      <xdr:col>5</xdr:col>
      <xdr:colOff>85725</xdr:colOff>
      <xdr:row>66</xdr:row>
      <xdr:rowOff>76194</xdr:rowOff>
    </xdr:to>
    <xdr:sp macro="" textlink="">
      <xdr:nvSpPr>
        <xdr:cNvPr id="4" name="Text Box 15"/>
        <xdr:cNvSpPr txBox="1">
          <a:spLocks noChangeArrowheads="1"/>
        </xdr:cNvSpPr>
      </xdr:nvSpPr>
      <xdr:spPr bwMode="auto">
        <a:xfrm>
          <a:off x="4320540" y="12565380"/>
          <a:ext cx="85725" cy="2133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58</xdr:row>
      <xdr:rowOff>0</xdr:rowOff>
    </xdr:from>
    <xdr:to>
      <xdr:col>13</xdr:col>
      <xdr:colOff>85725</xdr:colOff>
      <xdr:row>59</xdr:row>
      <xdr:rowOff>14326</xdr:rowOff>
    </xdr:to>
    <xdr:sp macro="" textlink="">
      <xdr:nvSpPr>
        <xdr:cNvPr id="5" name="Text Box 15"/>
        <xdr:cNvSpPr txBox="1">
          <a:spLocks noChangeArrowheads="1"/>
        </xdr:cNvSpPr>
      </xdr:nvSpPr>
      <xdr:spPr bwMode="auto">
        <a:xfrm>
          <a:off x="8557260" y="1128522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41</xdr:row>
      <xdr:rowOff>0</xdr:rowOff>
    </xdr:from>
    <xdr:to>
      <xdr:col>13</xdr:col>
      <xdr:colOff>85725</xdr:colOff>
      <xdr:row>42</xdr:row>
      <xdr:rowOff>50671</xdr:rowOff>
    </xdr:to>
    <xdr:sp macro="" textlink="">
      <xdr:nvSpPr>
        <xdr:cNvPr id="6" name="Text Box 15"/>
        <xdr:cNvSpPr txBox="1">
          <a:spLocks noChangeArrowheads="1"/>
        </xdr:cNvSpPr>
      </xdr:nvSpPr>
      <xdr:spPr bwMode="auto">
        <a:xfrm>
          <a:off x="8557260" y="8033385"/>
          <a:ext cx="85725" cy="22234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58270</xdr:colOff>
      <xdr:row>1</xdr:row>
      <xdr:rowOff>61473</xdr:rowOff>
    </xdr:from>
    <xdr:to>
      <xdr:col>20</xdr:col>
      <xdr:colOff>630925</xdr:colOff>
      <xdr:row>6</xdr:row>
      <xdr:rowOff>38712</xdr:rowOff>
    </xdr:to>
    <xdr:pic>
      <xdr:nvPicPr>
        <xdr:cNvPr id="8" name="Picture 7"/>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048129" y="240767"/>
          <a:ext cx="572655" cy="828886"/>
        </a:xfrm>
        <a:prstGeom prst="rect">
          <a:avLst/>
        </a:prstGeom>
      </xdr:spPr>
    </xdr:pic>
    <xdr:clientData/>
  </xdr:twoCellAnchor>
  <xdr:twoCellAnchor editAs="oneCell">
    <xdr:from>
      <xdr:col>0</xdr:col>
      <xdr:colOff>681319</xdr:colOff>
      <xdr:row>1</xdr:row>
      <xdr:rowOff>62752</xdr:rowOff>
    </xdr:from>
    <xdr:to>
      <xdr:col>2</xdr:col>
      <xdr:colOff>469438</xdr:colOff>
      <xdr:row>6</xdr:row>
      <xdr:rowOff>76966</xdr:rowOff>
    </xdr:to>
    <xdr:pic>
      <xdr:nvPicPr>
        <xdr:cNvPr id="9" name="Picture 8">
          <a:extLst>
            <a:ext uri="{FF2B5EF4-FFF2-40B4-BE49-F238E27FC236}">
              <a16:creationId xmlns:a16="http://schemas.microsoft.com/office/drawing/2014/main" id="{F4A3CDB9-1C32-4A5A-A2F5-91C8B04AD81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81319" y="242046"/>
          <a:ext cx="899743" cy="865861"/>
        </a:xfrm>
        <a:prstGeom prst="rect">
          <a:avLst/>
        </a:prstGeom>
      </xdr:spPr>
    </xdr:pic>
    <xdr:clientData/>
  </xdr:twoCellAnchor>
  <xdr:twoCellAnchor>
    <xdr:from>
      <xdr:col>3</xdr:col>
      <xdr:colOff>0</xdr:colOff>
      <xdr:row>1</xdr:row>
      <xdr:rowOff>116541</xdr:rowOff>
    </xdr:from>
    <xdr:to>
      <xdr:col>8</xdr:col>
      <xdr:colOff>389598</xdr:colOff>
      <xdr:row>7</xdr:row>
      <xdr:rowOff>40116</xdr:rowOff>
    </xdr:to>
    <xdr:sp macro="" textlink="">
      <xdr:nvSpPr>
        <xdr:cNvPr id="10" name="TextBox 9">
          <a:extLst>
            <a:ext uri="{FF2B5EF4-FFF2-40B4-BE49-F238E27FC236}">
              <a16:creationId xmlns:a16="http://schemas.microsoft.com/office/drawing/2014/main" id="{B4809E9C-9FA5-49E5-B89E-EB36737A2625}"/>
            </a:ext>
          </a:extLst>
        </xdr:cNvPr>
        <xdr:cNvSpPr txBox="1"/>
      </xdr:nvSpPr>
      <xdr:spPr>
        <a:xfrm>
          <a:off x="1954306" y="295835"/>
          <a:ext cx="4862986" cy="9096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AU" sz="3000" b="0" cap="none" baseline="0">
              <a:solidFill>
                <a:schemeClr val="bg1"/>
              </a:solidFill>
              <a:latin typeface="+mn-lt"/>
            </a:rPr>
            <a:t>Spotlight:</a:t>
          </a:r>
          <a:r>
            <a:rPr lang="en-AU" sz="1500" cap="all" baseline="0">
              <a:solidFill>
                <a:schemeClr val="accent1"/>
              </a:solidFill>
              <a:latin typeface="+mn-lt"/>
            </a:rPr>
            <a:t/>
          </a:r>
          <a:br>
            <a:rPr lang="en-AU" sz="1500" cap="all" baseline="0">
              <a:solidFill>
                <a:schemeClr val="accent1"/>
              </a:solidFill>
              <a:latin typeface="+mn-lt"/>
            </a:rPr>
          </a:br>
          <a:r>
            <a:rPr lang="en-AU" sz="1500" cap="none" baseline="0">
              <a:solidFill>
                <a:schemeClr val="bg1"/>
              </a:solidFill>
              <a:latin typeface="+mn-lt"/>
            </a:rPr>
            <a:t>AREITs</a:t>
          </a:r>
        </a:p>
        <a:p>
          <a:endParaRPr lang="en-AU" sz="1000" b="1" cap="none" baseline="0">
            <a:solidFill>
              <a:schemeClr val="accent1"/>
            </a:solidFill>
            <a:latin typeface="+mn-lt"/>
          </a:endParaRPr>
        </a:p>
        <a:p>
          <a:endParaRPr lang="en-AU" sz="1500" cap="none" baseline="0">
            <a:solidFill>
              <a:schemeClr val="bg1"/>
            </a:solidFill>
            <a:latin typeface="+mn-lt"/>
          </a:endParaRPr>
        </a:p>
      </xdr:txBody>
    </xdr:sp>
    <xdr:clientData/>
  </xdr:twoCellAnchor>
  <xdr:oneCellAnchor>
    <xdr:from>
      <xdr:col>13</xdr:col>
      <xdr:colOff>0</xdr:colOff>
      <xdr:row>42</xdr:row>
      <xdr:rowOff>0</xdr:rowOff>
    </xdr:from>
    <xdr:ext cx="85725" cy="229964"/>
    <xdr:sp macro="" textlink="">
      <xdr:nvSpPr>
        <xdr:cNvPr id="11" name="Text Box 15"/>
        <xdr:cNvSpPr txBox="1">
          <a:spLocks noChangeArrowheads="1"/>
        </xdr:cNvSpPr>
      </xdr:nvSpPr>
      <xdr:spPr bwMode="auto">
        <a:xfrm>
          <a:off x="8561294" y="8688294"/>
          <a:ext cx="85725" cy="2299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9.xml><?xml version="1.0" encoding="utf-8"?>
<xdr:wsDr xmlns:xdr="http://schemas.openxmlformats.org/drawingml/2006/spreadsheetDrawing" xmlns:a="http://schemas.openxmlformats.org/drawingml/2006/main">
  <xdr:twoCellAnchor>
    <xdr:from>
      <xdr:col>10</xdr:col>
      <xdr:colOff>190500</xdr:colOff>
      <xdr:row>0</xdr:row>
      <xdr:rowOff>123825</xdr:rowOff>
    </xdr:from>
    <xdr:to>
      <xdr:col>11</xdr:col>
      <xdr:colOff>392414</xdr:colOff>
      <xdr:row>2</xdr:row>
      <xdr:rowOff>0</xdr:rowOff>
    </xdr:to>
    <xdr:sp macro="" textlink="">
      <xdr:nvSpPr>
        <xdr:cNvPr id="3" name="Text Box 1"/>
        <xdr:cNvSpPr txBox="1">
          <a:spLocks noChangeArrowheads="1"/>
        </xdr:cNvSpPr>
      </xdr:nvSpPr>
      <xdr:spPr bwMode="auto">
        <a:xfrm>
          <a:off x="8061960" y="123825"/>
          <a:ext cx="457200" cy="2419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editAs="oneCell">
    <xdr:from>
      <xdr:col>5</xdr:col>
      <xdr:colOff>0</xdr:colOff>
      <xdr:row>23</xdr:row>
      <xdr:rowOff>0</xdr:rowOff>
    </xdr:from>
    <xdr:to>
      <xdr:col>5</xdr:col>
      <xdr:colOff>85725</xdr:colOff>
      <xdr:row>24</xdr:row>
      <xdr:rowOff>76197</xdr:rowOff>
    </xdr:to>
    <xdr:sp macro="" textlink="">
      <xdr:nvSpPr>
        <xdr:cNvPr id="4" name="Text Box 15"/>
        <xdr:cNvSpPr txBox="1">
          <a:spLocks noChangeArrowheads="1"/>
        </xdr:cNvSpPr>
      </xdr:nvSpPr>
      <xdr:spPr bwMode="auto">
        <a:xfrm>
          <a:off x="4320540" y="5067300"/>
          <a:ext cx="85725" cy="2133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13</xdr:row>
      <xdr:rowOff>0</xdr:rowOff>
    </xdr:from>
    <xdr:to>
      <xdr:col>13</xdr:col>
      <xdr:colOff>85725</xdr:colOff>
      <xdr:row>14</xdr:row>
      <xdr:rowOff>47624</xdr:rowOff>
    </xdr:to>
    <xdr:sp macro="" textlink="">
      <xdr:nvSpPr>
        <xdr:cNvPr id="7" name="Text Box 15"/>
        <xdr:cNvSpPr txBox="1">
          <a:spLocks noChangeArrowheads="1"/>
        </xdr:cNvSpPr>
      </xdr:nvSpPr>
      <xdr:spPr bwMode="auto">
        <a:xfrm>
          <a:off x="9311640" y="2903220"/>
          <a:ext cx="85725" cy="2228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11</xdr:row>
      <xdr:rowOff>0</xdr:rowOff>
    </xdr:from>
    <xdr:to>
      <xdr:col>13</xdr:col>
      <xdr:colOff>85725</xdr:colOff>
      <xdr:row>12</xdr:row>
      <xdr:rowOff>47627</xdr:rowOff>
    </xdr:to>
    <xdr:sp macro="" textlink="">
      <xdr:nvSpPr>
        <xdr:cNvPr id="8" name="Text Box 15"/>
        <xdr:cNvSpPr txBox="1">
          <a:spLocks noChangeArrowheads="1"/>
        </xdr:cNvSpPr>
      </xdr:nvSpPr>
      <xdr:spPr bwMode="auto">
        <a:xfrm>
          <a:off x="9311640" y="2377440"/>
          <a:ext cx="85725" cy="22288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87085</xdr:colOff>
      <xdr:row>1</xdr:row>
      <xdr:rowOff>87086</xdr:rowOff>
    </xdr:from>
    <xdr:to>
      <xdr:col>20</xdr:col>
      <xdr:colOff>659740</xdr:colOff>
      <xdr:row>6</xdr:row>
      <xdr:rowOff>20782</xdr:rowOff>
    </xdr:to>
    <xdr:pic>
      <xdr:nvPicPr>
        <xdr:cNvPr id="10" name="Picture 9"/>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810705" y="269966"/>
          <a:ext cx="572655" cy="848096"/>
        </a:xfrm>
        <a:prstGeom prst="rect">
          <a:avLst/>
        </a:prstGeom>
      </xdr:spPr>
    </xdr:pic>
    <xdr:clientData/>
  </xdr:twoCellAnchor>
  <xdr:twoCellAnchor editAs="oneCell">
    <xdr:from>
      <xdr:col>1</xdr:col>
      <xdr:colOff>71718</xdr:colOff>
      <xdr:row>1</xdr:row>
      <xdr:rowOff>53788</xdr:rowOff>
    </xdr:from>
    <xdr:to>
      <xdr:col>2</xdr:col>
      <xdr:colOff>538825</xdr:colOff>
      <xdr:row>6</xdr:row>
      <xdr:rowOff>23178</xdr:rowOff>
    </xdr:to>
    <xdr:pic>
      <xdr:nvPicPr>
        <xdr:cNvPr id="11" name="Picture 10">
          <a:extLst>
            <a:ext uri="{FF2B5EF4-FFF2-40B4-BE49-F238E27FC236}">
              <a16:creationId xmlns:a16="http://schemas.microsoft.com/office/drawing/2014/main" id="{598E756E-78A6-4242-BB34-96B622E8C1D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62000" y="233082"/>
          <a:ext cx="888449" cy="865861"/>
        </a:xfrm>
        <a:prstGeom prst="rect">
          <a:avLst/>
        </a:prstGeom>
      </xdr:spPr>
    </xdr:pic>
    <xdr:clientData/>
  </xdr:twoCellAnchor>
  <xdr:twoCellAnchor>
    <xdr:from>
      <xdr:col>2</xdr:col>
      <xdr:colOff>833718</xdr:colOff>
      <xdr:row>1</xdr:row>
      <xdr:rowOff>125505</xdr:rowOff>
    </xdr:from>
    <xdr:to>
      <xdr:col>8</xdr:col>
      <xdr:colOff>397076</xdr:colOff>
      <xdr:row>7</xdr:row>
      <xdr:rowOff>39744</xdr:rowOff>
    </xdr:to>
    <xdr:sp macro="" textlink="">
      <xdr:nvSpPr>
        <xdr:cNvPr id="12" name="TextBox 11">
          <a:extLst>
            <a:ext uri="{FF2B5EF4-FFF2-40B4-BE49-F238E27FC236}">
              <a16:creationId xmlns:a16="http://schemas.microsoft.com/office/drawing/2014/main" id="{D8167DED-364C-4605-8F14-AC61332E13C2}"/>
            </a:ext>
          </a:extLst>
        </xdr:cNvPr>
        <xdr:cNvSpPr txBox="1"/>
      </xdr:nvSpPr>
      <xdr:spPr>
        <a:xfrm>
          <a:off x="1945342" y="304799"/>
          <a:ext cx="4879428" cy="9451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AU" sz="3000" b="0" cap="none" baseline="0">
              <a:solidFill>
                <a:schemeClr val="accent1"/>
              </a:solidFill>
              <a:latin typeface="+mn-lt"/>
            </a:rPr>
            <a:t>Spotlight:</a:t>
          </a:r>
          <a:r>
            <a:rPr lang="en-AU" sz="1500" cap="all" baseline="0">
              <a:solidFill>
                <a:schemeClr val="accent1"/>
              </a:solidFill>
              <a:latin typeface="+mn-lt"/>
            </a:rPr>
            <a:t/>
          </a:r>
          <a:br>
            <a:rPr lang="en-AU" sz="1500" cap="all" baseline="0">
              <a:solidFill>
                <a:schemeClr val="accent1"/>
              </a:solidFill>
              <a:latin typeface="+mn-lt"/>
            </a:rPr>
          </a:br>
          <a:r>
            <a:rPr lang="en-AU" sz="1500" cap="none" baseline="0">
              <a:solidFill>
                <a:schemeClr val="accent1"/>
              </a:solidFill>
              <a:latin typeface="+mn-lt"/>
            </a:rPr>
            <a:t>Infrastructure</a:t>
          </a:r>
        </a:p>
        <a:p>
          <a:endParaRPr lang="en-AU" sz="1000" b="1" cap="none" baseline="0">
            <a:solidFill>
              <a:schemeClr val="accent1"/>
            </a:solidFill>
            <a:latin typeface="+mn-lt"/>
          </a:endParaRPr>
        </a:p>
        <a:p>
          <a:endParaRPr lang="en-AU" sz="1500" cap="none" baseline="0">
            <a:solidFill>
              <a:schemeClr val="bg1"/>
            </a:solidFill>
            <a:latin typeface="+mn-lt"/>
          </a:endParaRPr>
        </a:p>
      </xdr:txBody>
    </xdr:sp>
    <xdr:clientData/>
  </xdr:twoCellAnchor>
  <xdr:twoCellAnchor editAs="oneCell">
    <xdr:from>
      <xdr:col>0</xdr:col>
      <xdr:colOff>540328</xdr:colOff>
      <xdr:row>31</xdr:row>
      <xdr:rowOff>138545</xdr:rowOff>
    </xdr:from>
    <xdr:to>
      <xdr:col>2</xdr:col>
      <xdr:colOff>4619</xdr:colOff>
      <xdr:row>36</xdr:row>
      <xdr:rowOff>72243</xdr:rowOff>
    </xdr:to>
    <xdr:pic>
      <xdr:nvPicPr>
        <xdr:cNvPr id="41" name="Picture 40"/>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0328" y="6664036"/>
          <a:ext cx="572655" cy="834242"/>
        </a:xfrm>
        <a:prstGeom prst="rect">
          <a:avLst/>
        </a:prstGeom>
      </xdr:spPr>
    </xdr:pic>
    <xdr:clientData/>
  </xdr:twoCellAnchor>
  <xdr:oneCellAnchor>
    <xdr:from>
      <xdr:col>13</xdr:col>
      <xdr:colOff>0</xdr:colOff>
      <xdr:row>13</xdr:row>
      <xdr:rowOff>0</xdr:rowOff>
    </xdr:from>
    <xdr:ext cx="85725" cy="226919"/>
    <xdr:sp macro="" textlink="">
      <xdr:nvSpPr>
        <xdr:cNvPr id="31" name="Text Box 15"/>
        <xdr:cNvSpPr txBox="1">
          <a:spLocks noChangeArrowheads="1"/>
        </xdr:cNvSpPr>
      </xdr:nvSpPr>
      <xdr:spPr bwMode="auto">
        <a:xfrm>
          <a:off x="9300882" y="2991971"/>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7</xdr:col>
      <xdr:colOff>825080</xdr:colOff>
      <xdr:row>31</xdr:row>
      <xdr:rowOff>23454</xdr:rowOff>
    </xdr:from>
    <xdr:to>
      <xdr:col>9</xdr:col>
      <xdr:colOff>479674</xdr:colOff>
      <xdr:row>38</xdr:row>
      <xdr:rowOff>53272</xdr:rowOff>
    </xdr:to>
    <xdr:pic>
      <xdr:nvPicPr>
        <xdr:cNvPr id="13" name="Picture 12"/>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823" t="5091" r="9114" b="35532"/>
        <a:stretch/>
      </xdr:blipFill>
      <xdr:spPr>
        <a:xfrm>
          <a:off x="6341297" y="6020063"/>
          <a:ext cx="1360812" cy="1305339"/>
        </a:xfrm>
        <a:prstGeom prst="ellipse">
          <a:avLst/>
        </a:prstGeom>
      </xdr:spPr>
    </xdr:pic>
    <xdr:clientData/>
  </xdr:twoCellAnchor>
  <xdr:twoCellAnchor>
    <xdr:from>
      <xdr:col>3</xdr:col>
      <xdr:colOff>2309750</xdr:colOff>
      <xdr:row>39</xdr:row>
      <xdr:rowOff>4163</xdr:rowOff>
    </xdr:from>
    <xdr:to>
      <xdr:col>6</xdr:col>
      <xdr:colOff>480901</xdr:colOff>
      <xdr:row>43</xdr:row>
      <xdr:rowOff>2638</xdr:rowOff>
    </xdr:to>
    <xdr:sp macro="" textlink="">
      <xdr:nvSpPr>
        <xdr:cNvPr id="28" name="Text Box 37"/>
        <xdr:cNvSpPr txBox="1">
          <a:spLocks noChangeArrowheads="1"/>
        </xdr:cNvSpPr>
      </xdr:nvSpPr>
      <xdr:spPr bwMode="auto">
        <a:xfrm>
          <a:off x="4253402" y="7458511"/>
          <a:ext cx="1125282" cy="727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lnSpc>
              <a:spcPts val="900"/>
            </a:lnSpc>
            <a:defRPr sz="1000"/>
          </a:pPr>
          <a:r>
            <a:rPr lang="en-AU" sz="700" b="1" i="0" u="none" strike="noStrike" baseline="0">
              <a:solidFill>
                <a:schemeClr val="accent1"/>
              </a:solidFill>
              <a:latin typeface="+mn-lt"/>
              <a:cs typeface="Arial" pitchFamily="34" charset="0"/>
            </a:rPr>
            <a:t>Andrew Weaver</a:t>
          </a:r>
        </a:p>
        <a:p>
          <a:pPr algn="ctr" rtl="0">
            <a:lnSpc>
              <a:spcPts val="900"/>
            </a:lnSpc>
            <a:defRPr sz="1000"/>
          </a:pPr>
          <a:endParaRPr lang="en-AU" sz="700" b="0" i="0" u="none" strike="noStrike" baseline="0">
            <a:solidFill>
              <a:schemeClr val="accent1"/>
            </a:solidFill>
            <a:latin typeface="+mn-lt"/>
            <a:cs typeface="Arial" pitchFamily="34" charset="0"/>
          </a:endParaRPr>
        </a:p>
        <a:p>
          <a:pPr algn="ctr" rtl="0">
            <a:lnSpc>
              <a:spcPts val="800"/>
            </a:lnSpc>
            <a:defRPr sz="1000"/>
          </a:pPr>
          <a:r>
            <a:rPr lang="en-AU" sz="700" b="0" i="0" u="none" strike="noStrike" baseline="0">
              <a:solidFill>
                <a:schemeClr val="accent1"/>
              </a:solidFill>
              <a:latin typeface="+mn-lt"/>
              <a:cs typeface="Arial" pitchFamily="34" charset="0"/>
            </a:rPr>
            <a:t>Senior Manager, </a:t>
          </a:r>
        </a:p>
        <a:p>
          <a:pPr algn="ctr" rtl="0">
            <a:lnSpc>
              <a:spcPts val="800"/>
            </a:lnSpc>
            <a:defRPr sz="1000"/>
          </a:pPr>
          <a:r>
            <a:rPr lang="en-AU" sz="700" b="0" i="0" u="none" strike="noStrike" baseline="0">
              <a:solidFill>
                <a:schemeClr val="accent1"/>
              </a:solidFill>
              <a:latin typeface="+mn-lt"/>
              <a:cs typeface="Arial" pitchFamily="34" charset="0"/>
            </a:rPr>
            <a:t>Investment Product Specialists</a:t>
          </a:r>
        </a:p>
        <a:p>
          <a:pPr algn="ctr" rtl="0">
            <a:lnSpc>
              <a:spcPts val="1000"/>
            </a:lnSpc>
            <a:defRPr sz="1000"/>
          </a:pPr>
          <a:r>
            <a:rPr lang="en-AU" sz="700" b="0" i="0" u="none" strike="noStrike" baseline="0">
              <a:solidFill>
                <a:schemeClr val="accent1"/>
              </a:solidFill>
              <a:latin typeface="+mn-lt"/>
              <a:cs typeface="Arial" pitchFamily="34" charset="0"/>
            </a:rPr>
            <a:t> +61 2 9227 0575</a:t>
          </a:r>
        </a:p>
        <a:p>
          <a:pPr algn="ctr" rtl="0">
            <a:lnSpc>
              <a:spcPts val="1000"/>
            </a:lnSpc>
            <a:defRPr sz="1000"/>
          </a:pPr>
          <a:r>
            <a:rPr lang="en-AU" sz="700" b="0" i="0" u="none" strike="noStrike" baseline="0">
              <a:solidFill>
                <a:schemeClr val="accent1"/>
              </a:solidFill>
              <a:latin typeface="+mn-lt"/>
              <a:cs typeface="Arial" pitchFamily="34" charset="0"/>
            </a:rPr>
            <a:t>andrew.weaver@asx.com.au </a:t>
          </a:r>
        </a:p>
      </xdr:txBody>
    </xdr:sp>
    <xdr:clientData/>
  </xdr:twoCellAnchor>
  <xdr:twoCellAnchor>
    <xdr:from>
      <xdr:col>2</xdr:col>
      <xdr:colOff>807571</xdr:colOff>
      <xdr:row>39</xdr:row>
      <xdr:rowOff>4163</xdr:rowOff>
    </xdr:from>
    <xdr:to>
      <xdr:col>3</xdr:col>
      <xdr:colOff>1186177</xdr:colOff>
      <xdr:row>43</xdr:row>
      <xdr:rowOff>41008</xdr:rowOff>
    </xdr:to>
    <xdr:sp macro="" textlink="">
      <xdr:nvSpPr>
        <xdr:cNvPr id="30" name="Text Box 37"/>
        <xdr:cNvSpPr txBox="1">
          <a:spLocks noChangeArrowheads="1"/>
        </xdr:cNvSpPr>
      </xdr:nvSpPr>
      <xdr:spPr bwMode="auto">
        <a:xfrm>
          <a:off x="1911919" y="7458511"/>
          <a:ext cx="1217910" cy="7657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lnSpc>
              <a:spcPts val="900"/>
            </a:lnSpc>
            <a:defRPr sz="1000"/>
          </a:pPr>
          <a:r>
            <a:rPr lang="en-AU" sz="700" b="1" i="0" u="none" strike="noStrike" baseline="0">
              <a:solidFill>
                <a:schemeClr val="accent1"/>
              </a:solidFill>
              <a:latin typeface="+mn-lt"/>
              <a:cs typeface="Arial" pitchFamily="34" charset="0"/>
            </a:rPr>
            <a:t>Andrew Campion</a:t>
          </a:r>
        </a:p>
        <a:p>
          <a:pPr algn="ctr" rtl="0">
            <a:lnSpc>
              <a:spcPts val="900"/>
            </a:lnSpc>
            <a:defRPr sz="1000"/>
          </a:pPr>
          <a:endParaRPr lang="en-AU" sz="700" b="0" i="0" u="none" strike="noStrike" baseline="0">
            <a:solidFill>
              <a:schemeClr val="accent1"/>
            </a:solidFill>
            <a:latin typeface="+mn-lt"/>
            <a:cs typeface="Arial" pitchFamily="34" charset="0"/>
          </a:endParaRPr>
        </a:p>
        <a:p>
          <a:pPr algn="ctr" rtl="0">
            <a:lnSpc>
              <a:spcPts val="900"/>
            </a:lnSpc>
            <a:defRPr sz="1000"/>
          </a:pPr>
          <a:r>
            <a:rPr lang="en-AU" sz="700" b="0" i="0" u="none" strike="noStrike" baseline="0">
              <a:solidFill>
                <a:schemeClr val="accent1"/>
              </a:solidFill>
              <a:latin typeface="+mn-lt"/>
              <a:cs typeface="Arial" pitchFamily="34" charset="0"/>
            </a:rPr>
            <a:t>General Manager - Investment Products</a:t>
          </a:r>
        </a:p>
        <a:p>
          <a:pPr algn="ctr" rtl="0">
            <a:lnSpc>
              <a:spcPts val="800"/>
            </a:lnSpc>
            <a:defRPr sz="1000"/>
          </a:pPr>
          <a:r>
            <a:rPr lang="en-AU" sz="700" b="0" i="0" u="none" strike="noStrike" baseline="0">
              <a:solidFill>
                <a:schemeClr val="accent1"/>
              </a:solidFill>
              <a:latin typeface="+mn-lt"/>
              <a:cs typeface="Arial" pitchFamily="34" charset="0"/>
            </a:rPr>
            <a:t/>
          </a:r>
          <a:br>
            <a:rPr lang="en-AU" sz="700" b="0" i="0" u="none" strike="noStrike" baseline="0">
              <a:solidFill>
                <a:schemeClr val="accent1"/>
              </a:solidFill>
              <a:latin typeface="+mn-lt"/>
              <a:cs typeface="Arial" pitchFamily="34" charset="0"/>
            </a:rPr>
          </a:br>
          <a:r>
            <a:rPr lang="en-AU" sz="700" b="0" i="0" u="none" strike="noStrike" baseline="0">
              <a:solidFill>
                <a:schemeClr val="accent1"/>
              </a:solidFill>
              <a:latin typeface="+mn-lt"/>
              <a:cs typeface="Arial" pitchFamily="34" charset="0"/>
            </a:rPr>
            <a:t>+61 2 9227 0237</a:t>
          </a:r>
        </a:p>
        <a:p>
          <a:pPr algn="ctr" rtl="0">
            <a:lnSpc>
              <a:spcPts val="1000"/>
            </a:lnSpc>
            <a:defRPr sz="1000"/>
          </a:pPr>
          <a:r>
            <a:rPr lang="en-AU" sz="700" b="0" i="0" u="none" strike="noStrike" baseline="0">
              <a:solidFill>
                <a:schemeClr val="accent1"/>
              </a:solidFill>
              <a:latin typeface="+mn-lt"/>
              <a:cs typeface="Arial" pitchFamily="34" charset="0"/>
            </a:rPr>
            <a:t>andrew.campion@asx.com.au </a:t>
          </a:r>
        </a:p>
      </xdr:txBody>
    </xdr:sp>
    <xdr:clientData/>
  </xdr:twoCellAnchor>
  <xdr:twoCellAnchor>
    <xdr:from>
      <xdr:col>2</xdr:col>
      <xdr:colOff>826559</xdr:colOff>
      <xdr:row>31</xdr:row>
      <xdr:rowOff>23454</xdr:rowOff>
    </xdr:from>
    <xdr:to>
      <xdr:col>3</xdr:col>
      <xdr:colOff>1357717</xdr:colOff>
      <xdr:row>38</xdr:row>
      <xdr:rowOff>53272</xdr:rowOff>
    </xdr:to>
    <xdr:pic>
      <xdr:nvPicPr>
        <xdr:cNvPr id="32" name="Picture 31"/>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7998" t="5654" r="7998" b="38014"/>
        <a:stretch/>
      </xdr:blipFill>
      <xdr:spPr>
        <a:xfrm>
          <a:off x="1930907" y="6020063"/>
          <a:ext cx="1370462" cy="1305339"/>
        </a:xfrm>
        <a:prstGeom prst="ellipse">
          <a:avLst/>
        </a:prstGeom>
        <a:ln w="190500" cap="rnd">
          <a:noFill/>
          <a:prstDash val="solid"/>
        </a:ln>
        <a:effectLst/>
      </xdr:spPr>
    </xdr:pic>
    <xdr:clientData/>
  </xdr:twoCellAnchor>
  <xdr:twoCellAnchor>
    <xdr:from>
      <xdr:col>10</xdr:col>
      <xdr:colOff>472143</xdr:colOff>
      <xdr:row>39</xdr:row>
      <xdr:rowOff>4163</xdr:rowOff>
    </xdr:from>
    <xdr:to>
      <xdr:col>14</xdr:col>
      <xdr:colOff>414131</xdr:colOff>
      <xdr:row>43</xdr:row>
      <xdr:rowOff>32829</xdr:rowOff>
    </xdr:to>
    <xdr:sp macro="" textlink="">
      <xdr:nvSpPr>
        <xdr:cNvPr id="33" name="Text Box 37"/>
        <xdr:cNvSpPr txBox="1">
          <a:spLocks noChangeArrowheads="1"/>
        </xdr:cNvSpPr>
      </xdr:nvSpPr>
      <xdr:spPr bwMode="auto">
        <a:xfrm>
          <a:off x="8340621" y="7458511"/>
          <a:ext cx="1311380" cy="7575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lnSpc>
              <a:spcPts val="900"/>
            </a:lnSpc>
            <a:defRPr sz="1000"/>
          </a:pPr>
          <a:r>
            <a:rPr lang="en-AU" sz="700" b="1" i="0" u="none" strike="noStrike" baseline="0">
              <a:solidFill>
                <a:schemeClr val="accent1"/>
              </a:solidFill>
              <a:latin typeface="+mn-lt"/>
              <a:cs typeface="Arial" pitchFamily="34" charset="0"/>
            </a:rPr>
            <a:t>Phoebe Henderson</a:t>
          </a:r>
        </a:p>
        <a:p>
          <a:pPr algn="ctr" rtl="0">
            <a:lnSpc>
              <a:spcPts val="900"/>
            </a:lnSpc>
            <a:defRPr sz="1000"/>
          </a:pPr>
          <a:endParaRPr lang="en-AU" sz="700" b="0" i="0" u="none" strike="noStrike" baseline="0">
            <a:solidFill>
              <a:schemeClr val="accent1"/>
            </a:solidFill>
            <a:latin typeface="+mn-lt"/>
            <a:cs typeface="Arial" pitchFamily="34" charset="0"/>
          </a:endParaRPr>
        </a:p>
        <a:p>
          <a:pPr algn="ctr" rtl="0">
            <a:lnSpc>
              <a:spcPts val="900"/>
            </a:lnSpc>
            <a:defRPr sz="1000"/>
          </a:pPr>
          <a:r>
            <a:rPr lang="en-AU" sz="700" b="0" i="0" u="none" strike="noStrike" baseline="0">
              <a:solidFill>
                <a:schemeClr val="accent1"/>
              </a:solidFill>
              <a:latin typeface="+mn-lt"/>
              <a:cs typeface="Arial" pitchFamily="34" charset="0"/>
            </a:rPr>
            <a:t>Investment Products Specialist</a:t>
          </a:r>
        </a:p>
        <a:p>
          <a:pPr algn="ctr" rtl="0">
            <a:lnSpc>
              <a:spcPts val="1000"/>
            </a:lnSpc>
            <a:defRPr sz="1000"/>
          </a:pPr>
          <a:r>
            <a:rPr lang="en-AU" sz="700" b="0" i="0" u="none" strike="noStrike" baseline="0">
              <a:solidFill>
                <a:schemeClr val="accent1"/>
              </a:solidFill>
              <a:latin typeface="+mn-lt"/>
              <a:cs typeface="Arial" pitchFamily="34" charset="0"/>
            </a:rPr>
            <a:t> +61 2 9227 0969</a:t>
          </a:r>
        </a:p>
        <a:p>
          <a:pPr algn="ctr" rtl="0">
            <a:lnSpc>
              <a:spcPts val="1000"/>
            </a:lnSpc>
            <a:defRPr sz="1000"/>
          </a:pPr>
          <a:r>
            <a:rPr lang="en-AU" sz="700" b="0" i="0" u="none" strike="noStrike" baseline="0">
              <a:solidFill>
                <a:schemeClr val="accent1"/>
              </a:solidFill>
              <a:latin typeface="+mn-lt"/>
              <a:cs typeface="Arial" pitchFamily="34" charset="0"/>
            </a:rPr>
            <a:t>phoebe.henderson@asx.com.au </a:t>
          </a:r>
        </a:p>
      </xdr:txBody>
    </xdr:sp>
    <xdr:clientData/>
  </xdr:twoCellAnchor>
  <xdr:twoCellAnchor>
    <xdr:from>
      <xdr:col>8</xdr:col>
      <xdr:colOff>35652</xdr:colOff>
      <xdr:row>39</xdr:row>
      <xdr:rowOff>4163</xdr:rowOff>
    </xdr:from>
    <xdr:to>
      <xdr:col>9</xdr:col>
      <xdr:colOff>397215</xdr:colOff>
      <xdr:row>42</xdr:row>
      <xdr:rowOff>174031</xdr:rowOff>
    </xdr:to>
    <xdr:sp macro="" textlink="">
      <xdr:nvSpPr>
        <xdr:cNvPr id="35" name="Text Box 37"/>
        <xdr:cNvSpPr txBox="1">
          <a:spLocks noChangeArrowheads="1"/>
        </xdr:cNvSpPr>
      </xdr:nvSpPr>
      <xdr:spPr bwMode="auto">
        <a:xfrm>
          <a:off x="6451913" y="7458511"/>
          <a:ext cx="1167737" cy="716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lnSpc>
              <a:spcPts val="900"/>
            </a:lnSpc>
            <a:defRPr sz="1000"/>
          </a:pPr>
          <a:r>
            <a:rPr lang="en-AU" sz="700" b="1" i="0" u="none" strike="noStrike" baseline="0">
              <a:solidFill>
                <a:schemeClr val="accent1"/>
              </a:solidFill>
              <a:latin typeface="+mn-lt"/>
              <a:cs typeface="Arial" pitchFamily="34" charset="0"/>
            </a:rPr>
            <a:t>Rory Cunningham</a:t>
          </a:r>
        </a:p>
        <a:p>
          <a:pPr algn="ctr" rtl="0">
            <a:lnSpc>
              <a:spcPts val="900"/>
            </a:lnSpc>
            <a:defRPr sz="1000"/>
          </a:pPr>
          <a:endParaRPr lang="en-AU" sz="700" b="0" i="0" u="none" strike="noStrike" baseline="0">
            <a:solidFill>
              <a:schemeClr val="accent1"/>
            </a:solidFill>
            <a:latin typeface="+mn-lt"/>
            <a:cs typeface="Arial" pitchFamily="34" charset="0"/>
          </a:endParaRPr>
        </a:p>
        <a:p>
          <a:pPr algn="ctr" rtl="0">
            <a:lnSpc>
              <a:spcPts val="900"/>
            </a:lnSpc>
            <a:defRPr sz="1000"/>
          </a:pPr>
          <a:r>
            <a:rPr lang="en-AU" sz="700" b="0" i="0" u="none" strike="noStrike" baseline="0">
              <a:solidFill>
                <a:schemeClr val="accent1"/>
              </a:solidFill>
              <a:latin typeface="+mn-lt"/>
              <a:cs typeface="Arial" pitchFamily="34" charset="0"/>
            </a:rPr>
            <a:t>Senior Manager, </a:t>
          </a:r>
        </a:p>
        <a:p>
          <a:pPr algn="ctr" rtl="0">
            <a:lnSpc>
              <a:spcPts val="900"/>
            </a:lnSpc>
            <a:defRPr sz="1000"/>
          </a:pPr>
          <a:r>
            <a:rPr lang="en-AU" sz="700" b="0" i="0" u="none" strike="noStrike" baseline="0">
              <a:solidFill>
                <a:schemeClr val="accent1"/>
              </a:solidFill>
              <a:latin typeface="+mn-lt"/>
              <a:cs typeface="Arial" pitchFamily="34" charset="0"/>
            </a:rPr>
            <a:t>Investment Products</a:t>
          </a:r>
        </a:p>
        <a:p>
          <a:pPr algn="ctr" rtl="0">
            <a:lnSpc>
              <a:spcPts val="1000"/>
            </a:lnSpc>
            <a:defRPr sz="1000"/>
          </a:pPr>
          <a:r>
            <a:rPr lang="en-AU" sz="700" b="0" i="0" u="none" strike="noStrike" baseline="0">
              <a:solidFill>
                <a:schemeClr val="accent1"/>
              </a:solidFill>
              <a:latin typeface="+mn-lt"/>
              <a:cs typeface="Arial" pitchFamily="34" charset="0"/>
            </a:rPr>
            <a:t> +61 2 9227 0171</a:t>
          </a:r>
        </a:p>
        <a:p>
          <a:pPr algn="ctr" rtl="0">
            <a:lnSpc>
              <a:spcPts val="1000"/>
            </a:lnSpc>
            <a:defRPr sz="1000"/>
          </a:pPr>
          <a:r>
            <a:rPr lang="en-AU" sz="700" b="0" i="0" u="none" strike="noStrike" baseline="0">
              <a:solidFill>
                <a:schemeClr val="accent1"/>
              </a:solidFill>
              <a:latin typeface="+mn-lt"/>
              <a:cs typeface="Arial" pitchFamily="34" charset="0"/>
            </a:rPr>
            <a:t>rory.cunningham@asx.com.au </a:t>
          </a:r>
        </a:p>
      </xdr:txBody>
    </xdr:sp>
    <xdr:clientData/>
  </xdr:twoCellAnchor>
  <xdr:twoCellAnchor>
    <xdr:from>
      <xdr:col>15</xdr:col>
      <xdr:colOff>338569</xdr:colOff>
      <xdr:row>39</xdr:row>
      <xdr:rowOff>4163</xdr:rowOff>
    </xdr:from>
    <xdr:to>
      <xdr:col>18</xdr:col>
      <xdr:colOff>69063</xdr:colOff>
      <xdr:row>43</xdr:row>
      <xdr:rowOff>44341</xdr:rowOff>
    </xdr:to>
    <xdr:sp macro="" textlink="">
      <xdr:nvSpPr>
        <xdr:cNvPr id="51" name="Text Box 37"/>
        <xdr:cNvSpPr txBox="1">
          <a:spLocks noChangeArrowheads="1"/>
        </xdr:cNvSpPr>
      </xdr:nvSpPr>
      <xdr:spPr bwMode="auto">
        <a:xfrm>
          <a:off x="10415743" y="7458511"/>
          <a:ext cx="1243450" cy="7690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lnSpc>
              <a:spcPts val="900"/>
            </a:lnSpc>
            <a:defRPr sz="1000"/>
          </a:pPr>
          <a:r>
            <a:rPr lang="en-AU" sz="700" b="1" i="0" u="none" strike="noStrike" baseline="0">
              <a:solidFill>
                <a:schemeClr val="accent1"/>
              </a:solidFill>
              <a:latin typeface="+mn-lt"/>
              <a:cs typeface="Arial" pitchFamily="34" charset="0"/>
            </a:rPr>
            <a:t>Aaron Viscayno</a:t>
          </a:r>
        </a:p>
        <a:p>
          <a:pPr algn="ctr" rtl="0">
            <a:lnSpc>
              <a:spcPts val="900"/>
            </a:lnSpc>
            <a:defRPr sz="1000"/>
          </a:pPr>
          <a:endParaRPr lang="en-AU" sz="700" b="0" i="0" u="none" strike="noStrike" baseline="0">
            <a:solidFill>
              <a:schemeClr val="accent1"/>
            </a:solidFill>
            <a:latin typeface="+mn-lt"/>
            <a:cs typeface="Arial" pitchFamily="34" charset="0"/>
          </a:endParaRPr>
        </a:p>
        <a:p>
          <a:pPr algn="ctr" rtl="0">
            <a:lnSpc>
              <a:spcPts val="800"/>
            </a:lnSpc>
            <a:defRPr sz="1000"/>
          </a:pPr>
          <a:r>
            <a:rPr lang="en-AU" sz="700" b="0" i="0" u="none" strike="noStrike" baseline="0">
              <a:solidFill>
                <a:schemeClr val="accent1"/>
              </a:solidFill>
              <a:latin typeface="+mn-lt"/>
              <a:cs typeface="Arial" pitchFamily="34" charset="0"/>
            </a:rPr>
            <a:t>Business Development Associate</a:t>
          </a:r>
        </a:p>
        <a:p>
          <a:pPr algn="ctr" rtl="0">
            <a:lnSpc>
              <a:spcPts val="1000"/>
            </a:lnSpc>
            <a:defRPr sz="1000"/>
          </a:pPr>
          <a:r>
            <a:rPr lang="en-AU" sz="700" b="0" i="0" u="none" strike="noStrike" baseline="0">
              <a:solidFill>
                <a:schemeClr val="accent1"/>
              </a:solidFill>
              <a:latin typeface="+mn-lt"/>
              <a:cs typeface="Arial" pitchFamily="34" charset="0"/>
            </a:rPr>
            <a:t> +61 2 9227 0776</a:t>
          </a:r>
        </a:p>
        <a:p>
          <a:pPr algn="ctr" rtl="0">
            <a:lnSpc>
              <a:spcPts val="1000"/>
            </a:lnSpc>
            <a:defRPr sz="1000"/>
          </a:pPr>
          <a:r>
            <a:rPr lang="en-AU" sz="700" b="0" i="0" u="none" strike="noStrike" baseline="0">
              <a:solidFill>
                <a:schemeClr val="accent1"/>
              </a:solidFill>
              <a:latin typeface="+mn-lt"/>
              <a:cs typeface="Arial" pitchFamily="34" charset="0"/>
            </a:rPr>
            <a:t>aaron.viscayno@asx.com.au </a:t>
          </a:r>
        </a:p>
      </xdr:txBody>
    </xdr:sp>
    <xdr:clientData/>
  </xdr:twoCellAnchor>
  <xdr:twoCellAnchor>
    <xdr:from>
      <xdr:col>3</xdr:col>
      <xdr:colOff>2232394</xdr:colOff>
      <xdr:row>31</xdr:row>
      <xdr:rowOff>23454</xdr:rowOff>
    </xdr:from>
    <xdr:to>
      <xdr:col>7</xdr:col>
      <xdr:colOff>44259</xdr:colOff>
      <xdr:row>38</xdr:row>
      <xdr:rowOff>53272</xdr:rowOff>
    </xdr:to>
    <xdr:pic>
      <xdr:nvPicPr>
        <xdr:cNvPr id="14" name="Picture 13"/>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5208" t="6421" r="695" b="35004"/>
        <a:stretch/>
      </xdr:blipFill>
      <xdr:spPr>
        <a:xfrm>
          <a:off x="4176046" y="6020063"/>
          <a:ext cx="1384430" cy="1305339"/>
        </a:xfrm>
        <a:prstGeom prst="ellipse">
          <a:avLst/>
        </a:prstGeom>
      </xdr:spPr>
    </xdr:pic>
    <xdr:clientData/>
  </xdr:twoCellAnchor>
  <xdr:twoCellAnchor>
    <xdr:from>
      <xdr:col>19</xdr:col>
      <xdr:colOff>8769</xdr:colOff>
      <xdr:row>31</xdr:row>
      <xdr:rowOff>25695</xdr:rowOff>
    </xdr:from>
    <xdr:to>
      <xdr:col>20</xdr:col>
      <xdr:colOff>640521</xdr:colOff>
      <xdr:row>38</xdr:row>
      <xdr:rowOff>51030</xdr:rowOff>
    </xdr:to>
    <xdr:pic>
      <xdr:nvPicPr>
        <xdr:cNvPr id="21" name="Picture 20"/>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2283595" y="6022304"/>
          <a:ext cx="1316448" cy="1300856"/>
        </a:xfrm>
        <a:prstGeom prst="ellipse">
          <a:avLst/>
        </a:prstGeom>
      </xdr:spPr>
    </xdr:pic>
    <xdr:clientData/>
  </xdr:twoCellAnchor>
  <xdr:twoCellAnchor>
    <xdr:from>
      <xdr:col>19</xdr:col>
      <xdr:colOff>0</xdr:colOff>
      <xdr:row>39</xdr:row>
      <xdr:rowOff>4163</xdr:rowOff>
    </xdr:from>
    <xdr:to>
      <xdr:col>21</xdr:col>
      <xdr:colOff>42285</xdr:colOff>
      <xdr:row>44</xdr:row>
      <xdr:rowOff>1728</xdr:rowOff>
    </xdr:to>
    <xdr:sp macro="" textlink="">
      <xdr:nvSpPr>
        <xdr:cNvPr id="23" name="Text Box 37"/>
        <xdr:cNvSpPr txBox="1">
          <a:spLocks noChangeArrowheads="1"/>
        </xdr:cNvSpPr>
      </xdr:nvSpPr>
      <xdr:spPr bwMode="auto">
        <a:xfrm>
          <a:off x="12274826" y="7458511"/>
          <a:ext cx="1411676" cy="9086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lnSpc>
              <a:spcPts val="900"/>
            </a:lnSpc>
            <a:defRPr sz="1000"/>
          </a:pPr>
          <a:r>
            <a:rPr lang="en-AU" sz="700" b="1" i="0" u="none" strike="noStrike" baseline="0">
              <a:solidFill>
                <a:schemeClr val="accent1"/>
              </a:solidFill>
              <a:latin typeface="+mn-lt"/>
              <a:cs typeface="Arial" pitchFamily="34" charset="0"/>
            </a:rPr>
            <a:t>Jacinta Schlosser</a:t>
          </a:r>
        </a:p>
        <a:p>
          <a:pPr algn="ctr" rtl="0">
            <a:lnSpc>
              <a:spcPts val="900"/>
            </a:lnSpc>
            <a:defRPr sz="1000"/>
          </a:pPr>
          <a:endParaRPr lang="en-AU" sz="700" b="0" i="0" u="none" strike="noStrike" baseline="0">
            <a:solidFill>
              <a:schemeClr val="accent1"/>
            </a:solidFill>
            <a:latin typeface="+mn-lt"/>
            <a:cs typeface="Arial" pitchFamily="34" charset="0"/>
          </a:endParaRPr>
        </a:p>
        <a:p>
          <a:pPr algn="ctr" rtl="0">
            <a:lnSpc>
              <a:spcPts val="800"/>
            </a:lnSpc>
            <a:defRPr sz="1000"/>
          </a:pPr>
          <a:r>
            <a:rPr lang="en-AU" sz="700" b="0" i="0" u="none" strike="noStrike" baseline="0">
              <a:solidFill>
                <a:schemeClr val="accent1"/>
              </a:solidFill>
              <a:latin typeface="+mn-lt"/>
              <a:cs typeface="Arial" pitchFamily="34" charset="0"/>
            </a:rPr>
            <a:t>Business Development Manager</a:t>
          </a:r>
        </a:p>
        <a:p>
          <a:pPr algn="ctr" rtl="0">
            <a:lnSpc>
              <a:spcPts val="1000"/>
            </a:lnSpc>
            <a:defRPr sz="1000"/>
          </a:pPr>
          <a:r>
            <a:rPr lang="en-AU" sz="700" b="0" i="0" u="none" strike="noStrike" baseline="0">
              <a:solidFill>
                <a:schemeClr val="accent1"/>
              </a:solidFill>
              <a:latin typeface="+mn-lt"/>
              <a:cs typeface="Arial" pitchFamily="34" charset="0"/>
            </a:rPr>
            <a:t>+61 2 9227 0254</a:t>
          </a:r>
        </a:p>
        <a:p>
          <a:pPr algn="ctr" rtl="0">
            <a:lnSpc>
              <a:spcPts val="1000"/>
            </a:lnSpc>
            <a:defRPr sz="1000"/>
          </a:pPr>
          <a:r>
            <a:rPr lang="en-AU" sz="700" b="0" i="0" u="none" strike="noStrike" baseline="0">
              <a:solidFill>
                <a:schemeClr val="accent1"/>
              </a:solidFill>
              <a:latin typeface="+mn-lt"/>
              <a:cs typeface="Arial" pitchFamily="34" charset="0"/>
            </a:rPr>
            <a:t>jacinta.schlosser@asx.com.au</a:t>
          </a:r>
        </a:p>
      </xdr:txBody>
    </xdr:sp>
    <xdr:clientData/>
  </xdr:twoCellAnchor>
  <xdr:twoCellAnchor editAs="oneCell">
    <xdr:from>
      <xdr:col>10</xdr:col>
      <xdr:colOff>557696</xdr:colOff>
      <xdr:row>31</xdr:row>
      <xdr:rowOff>38363</xdr:rowOff>
    </xdr:from>
    <xdr:to>
      <xdr:col>14</xdr:col>
      <xdr:colOff>463825</xdr:colOff>
      <xdr:row>38</xdr:row>
      <xdr:rowOff>38363</xdr:rowOff>
    </xdr:to>
    <xdr:pic>
      <xdr:nvPicPr>
        <xdr:cNvPr id="24" name="Picture 23"/>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8426174" y="6034972"/>
          <a:ext cx="1275521" cy="1275521"/>
        </a:xfrm>
        <a:prstGeom prst="ellipse">
          <a:avLst/>
        </a:prstGeom>
      </xdr:spPr>
    </xdr:pic>
    <xdr:clientData/>
  </xdr:twoCellAnchor>
  <xdr:twoCellAnchor editAs="oneCell">
    <xdr:from>
      <xdr:col>15</xdr:col>
      <xdr:colOff>336826</xdr:colOff>
      <xdr:row>31</xdr:row>
      <xdr:rowOff>7208</xdr:rowOff>
    </xdr:from>
    <xdr:to>
      <xdr:col>18</xdr:col>
      <xdr:colOff>132523</xdr:colOff>
      <xdr:row>38</xdr:row>
      <xdr:rowOff>69517</xdr:rowOff>
    </xdr:to>
    <xdr:pic>
      <xdr:nvPicPr>
        <xdr:cNvPr id="25" name="Picture 24"/>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t="4140" b="27707"/>
        <a:stretch/>
      </xdr:blipFill>
      <xdr:spPr>
        <a:xfrm>
          <a:off x="10414000" y="6003817"/>
          <a:ext cx="1308653" cy="1337830"/>
        </a:xfrm>
        <a:prstGeom prst="ellipse">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LMIs/LMI%20Monthly%20Update/2018/Apr%2018/ASX_Investment_Products_Apr%202018_ab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otlight LIC List"/>
      <sheetName val="Spotlight A-REITS  List"/>
      <sheetName val="Spotlight Infra  List"/>
      <sheetName val="Spotlight ETP List"/>
      <sheetName val="Spotlight MFSA List"/>
      <sheetName val="Spotlight mFund List"/>
      <sheetName val="ASX_Investment_Products_Apr 201"/>
    </sheetNames>
    <definedNames>
      <definedName name="ARF_val_start" refersTo="#REF!"/>
      <definedName name="ETF_val_start" refersTo="#REF!"/>
      <definedName name="IF_val_start" refersTo="#REF!"/>
      <definedName name="LIC_val_start" refersTo="#REF!"/>
      <definedName name="LPT_val_start" refersTo="#REF!"/>
      <definedName name="mcap_val_start" refersTo="#REF!"/>
      <definedName name="PDF_val_start" refersTo="#REF!"/>
      <definedName name="trades_val_start" refersTo="#REF!"/>
    </definedNames>
    <sheetDataSet>
      <sheetData sheetId="0"/>
      <sheetData sheetId="1"/>
      <sheetData sheetId="2"/>
      <sheetData sheetId="3"/>
      <sheetData sheetId="4"/>
      <sheetData sheetId="5"/>
      <sheetData sheetId="6" refreshError="1"/>
    </sheetDataSet>
  </externalBook>
</externalLink>
</file>

<file path=xl/theme/theme1.xml><?xml version="1.0" encoding="utf-8"?>
<a:theme xmlns:a="http://schemas.openxmlformats.org/drawingml/2006/main" name="ASX">
  <a:themeElements>
    <a:clrScheme name="ASX Colours">
      <a:dk1>
        <a:sysClr val="windowText" lastClr="000000"/>
      </a:dk1>
      <a:lt1>
        <a:sysClr val="window" lastClr="FFFFFF"/>
      </a:lt1>
      <a:dk2>
        <a:srgbClr val="000000"/>
      </a:dk2>
      <a:lt2>
        <a:srgbClr val="FFFFFF"/>
      </a:lt2>
      <a:accent1>
        <a:srgbClr val="0C3B6C"/>
      </a:accent1>
      <a:accent2>
        <a:srgbClr val="009FDF"/>
      </a:accent2>
      <a:accent3>
        <a:srgbClr val="215EAC"/>
      </a:accent3>
      <a:accent4>
        <a:srgbClr val="8AA3BA"/>
      </a:accent4>
      <a:accent5>
        <a:srgbClr val="00A68F"/>
      </a:accent5>
      <a:accent6>
        <a:srgbClr val="38B24A"/>
      </a:accent6>
      <a:hlink>
        <a:srgbClr val="FFC74A"/>
      </a:hlink>
      <a:folHlink>
        <a:srgbClr val="EF4338"/>
      </a:folHlink>
    </a:clrScheme>
    <a:fontScheme name="ASX">
      <a:majorFont>
        <a:latin typeface="Calibri"/>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E6E6E6"/>
        </a:solidFill>
        <a:ln>
          <a:noFill/>
        </a:ln>
      </a:spPr>
      <a:bodyPr rot="0" spcFirstLastPara="0" vertOverflow="overflow" horzOverflow="overflow" vert="horz" wrap="square" lIns="0" tIns="0" rIns="0" bIns="0" numCol="1" spcCol="0" rtlCol="0" fromWordArt="0" anchor="ctr" anchorCtr="0" forceAA="0" compatLnSpc="1">
        <a:prstTxWarp prst="textNoShape">
          <a:avLst/>
        </a:prstTxWarp>
        <a:noAutofit/>
      </a:bodyPr>
      <a:lstStyle>
        <a:defPPr algn="ctr">
          <a:defRPr dirty="0" smtClean="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Master_ASX.potx" id="{5B4D331C-89F4-47A6-994B-A9704024B811}" vid="{66FABB61-063F-4565-91D2-ACE378298EBD}"/>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ASX">
    <a:dk1>
      <a:sysClr val="windowText" lastClr="000000"/>
    </a:dk1>
    <a:lt1>
      <a:sysClr val="window" lastClr="FFFFFF"/>
    </a:lt1>
    <a:dk2>
      <a:srgbClr val="8E8E91"/>
    </a:dk2>
    <a:lt2>
      <a:srgbClr val="E7E6E6"/>
    </a:lt2>
    <a:accent1>
      <a:srgbClr val="8E8E91"/>
    </a:accent1>
    <a:accent2>
      <a:srgbClr val="B09438"/>
    </a:accent2>
    <a:accent3>
      <a:srgbClr val="000000"/>
    </a:accent3>
    <a:accent4>
      <a:srgbClr val="E1D19F"/>
    </a:accent4>
    <a:accent5>
      <a:srgbClr val="8E8E91"/>
    </a:accent5>
    <a:accent6>
      <a:srgbClr val="B09438"/>
    </a:accent6>
    <a:hlink>
      <a:srgbClr val="000000"/>
    </a:hlink>
    <a:folHlink>
      <a:srgbClr val="E1D19F"/>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ASX">
    <a:dk1>
      <a:sysClr val="windowText" lastClr="000000"/>
    </a:dk1>
    <a:lt1>
      <a:sysClr val="window" lastClr="FFFFFF"/>
    </a:lt1>
    <a:dk2>
      <a:srgbClr val="8E8E91"/>
    </a:dk2>
    <a:lt2>
      <a:srgbClr val="E7E6E6"/>
    </a:lt2>
    <a:accent1>
      <a:srgbClr val="8E8E91"/>
    </a:accent1>
    <a:accent2>
      <a:srgbClr val="B09438"/>
    </a:accent2>
    <a:accent3>
      <a:srgbClr val="000000"/>
    </a:accent3>
    <a:accent4>
      <a:srgbClr val="E1D19F"/>
    </a:accent4>
    <a:accent5>
      <a:srgbClr val="8E8E91"/>
    </a:accent5>
    <a:accent6>
      <a:srgbClr val="B09438"/>
    </a:accent6>
    <a:hlink>
      <a:srgbClr val="000000"/>
    </a:hlink>
    <a:folHlink>
      <a:srgbClr val="E1D19F"/>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W332"/>
  <sheetViews>
    <sheetView workbookViewId="0">
      <selection activeCell="P20" sqref="N1:P20"/>
    </sheetView>
  </sheetViews>
  <sheetFormatPr defaultColWidth="8.625" defaultRowHeight="15"/>
  <cols>
    <col min="1" max="1" width="18.125" style="465" customWidth="1"/>
    <col min="2" max="2" width="10.875" style="464" customWidth="1"/>
    <col min="3" max="3" width="11.625" style="464" customWidth="1"/>
    <col min="4" max="6" width="9.125" style="464" customWidth="1"/>
    <col min="7" max="7" width="2.5" style="469" customWidth="1"/>
    <col min="8" max="8" width="20.125" style="469" customWidth="1"/>
    <col min="9" max="9" width="11.25" style="469" customWidth="1"/>
    <col min="10" max="10" width="10.625" style="469" customWidth="1"/>
    <col min="11" max="11" width="9.5" style="469" customWidth="1"/>
    <col min="12" max="12" width="9.375" style="469" customWidth="1"/>
    <col min="13" max="13" width="6.25" style="469" customWidth="1"/>
    <col min="14" max="16" width="8.625" style="469"/>
    <col min="17" max="17" width="8.625" style="473"/>
    <col min="18" max="18" width="22.625" style="465" bestFit="1" customWidth="1"/>
    <col min="19" max="19" width="20.625" style="465" bestFit="1" customWidth="1"/>
    <col min="20" max="20" width="19.5" style="465" bestFit="1" customWidth="1"/>
    <col min="21" max="21" width="15.25" style="465" bestFit="1" customWidth="1"/>
    <col min="22" max="22" width="19.25" style="465" bestFit="1" customWidth="1"/>
    <col min="23" max="23" width="13" style="465" bestFit="1" customWidth="1"/>
    <col min="24" max="24" width="15.75" style="465" bestFit="1" customWidth="1"/>
    <col min="25" max="16384" width="8.625" style="465"/>
  </cols>
  <sheetData>
    <row r="1" spans="1:22">
      <c r="A1" s="390"/>
      <c r="B1" s="390"/>
      <c r="C1" s="390"/>
      <c r="D1" s="390"/>
      <c r="E1" s="390"/>
      <c r="F1" s="390"/>
      <c r="G1" s="390"/>
      <c r="H1" s="390"/>
      <c r="I1" s="390"/>
      <c r="J1" s="390"/>
      <c r="K1" s="390"/>
      <c r="L1" s="390"/>
      <c r="M1" s="390"/>
      <c r="N1" s="475"/>
      <c r="O1" s="475"/>
      <c r="P1" s="475"/>
    </row>
    <row r="2" spans="1:22">
      <c r="A2" s="390"/>
      <c r="B2" s="390"/>
      <c r="C2" s="390"/>
      <c r="D2" s="390"/>
      <c r="E2" s="390"/>
      <c r="F2" s="390"/>
      <c r="G2" s="390"/>
      <c r="H2" s="390"/>
      <c r="I2" s="390"/>
      <c r="J2" s="390"/>
      <c r="K2" s="390"/>
      <c r="L2" s="390"/>
      <c r="M2" s="390"/>
      <c r="N2" s="475"/>
      <c r="O2" s="475"/>
      <c r="P2" s="475"/>
      <c r="S2" s="466"/>
      <c r="T2" s="466"/>
      <c r="U2" s="466"/>
      <c r="V2" s="466"/>
    </row>
    <row r="3" spans="1:22">
      <c r="A3" s="390"/>
      <c r="B3" s="390"/>
      <c r="C3" s="390"/>
      <c r="D3" s="390"/>
      <c r="E3" s="390"/>
      <c r="F3" s="390"/>
      <c r="G3" s="390"/>
      <c r="H3" s="390"/>
      <c r="I3" s="390"/>
      <c r="J3" s="390"/>
      <c r="K3" s="390"/>
      <c r="L3" s="390"/>
      <c r="M3" s="390"/>
      <c r="N3" s="475"/>
      <c r="O3" s="475"/>
      <c r="P3" s="475"/>
      <c r="R3" s="467"/>
      <c r="S3" s="472"/>
      <c r="T3" s="472"/>
      <c r="U3" s="472"/>
      <c r="V3" s="472"/>
    </row>
    <row r="4" spans="1:22">
      <c r="A4" s="390"/>
      <c r="B4" s="390"/>
      <c r="C4" s="390"/>
      <c r="D4" s="390"/>
      <c r="E4" s="390"/>
      <c r="F4" s="390"/>
      <c r="G4" s="390"/>
      <c r="H4" s="390"/>
      <c r="I4" s="390"/>
      <c r="J4" s="390"/>
      <c r="K4" s="390"/>
      <c r="L4" s="390"/>
      <c r="M4" s="390"/>
      <c r="N4" s="475"/>
      <c r="O4" s="475"/>
      <c r="P4" s="475"/>
      <c r="R4" s="467"/>
      <c r="S4" s="472"/>
      <c r="T4" s="472"/>
      <c r="U4" s="472"/>
      <c r="V4" s="472"/>
    </row>
    <row r="5" spans="1:22">
      <c r="A5" s="390"/>
      <c r="B5" s="390"/>
      <c r="C5" s="390"/>
      <c r="D5" s="390"/>
      <c r="E5" s="390"/>
      <c r="F5" s="390"/>
      <c r="G5" s="390"/>
      <c r="H5" s="390"/>
      <c r="I5" s="390"/>
      <c r="J5" s="390"/>
      <c r="K5" s="390"/>
      <c r="L5" s="390"/>
      <c r="M5" s="390"/>
      <c r="N5" s="475"/>
      <c r="O5" s="475"/>
      <c r="P5" s="475"/>
      <c r="R5" s="467"/>
      <c r="S5" s="472"/>
      <c r="T5" s="472"/>
      <c r="U5" s="472"/>
      <c r="V5" s="472"/>
    </row>
    <row r="6" spans="1:22">
      <c r="A6" s="390"/>
      <c r="B6" s="390"/>
      <c r="C6" s="390"/>
      <c r="D6" s="390"/>
      <c r="E6" s="390"/>
      <c r="F6" s="390"/>
      <c r="G6" s="390"/>
      <c r="H6" s="390"/>
      <c r="I6" s="390"/>
      <c r="J6" s="390"/>
      <c r="K6" s="390"/>
      <c r="L6" s="390"/>
      <c r="M6" s="390"/>
      <c r="N6" s="475"/>
      <c r="O6" s="475"/>
      <c r="P6" s="475"/>
      <c r="R6" s="467"/>
      <c r="S6" s="472"/>
      <c r="T6" s="472"/>
      <c r="U6" s="472"/>
      <c r="V6" s="472"/>
    </row>
    <row r="7" spans="1:22">
      <c r="A7" s="390"/>
      <c r="B7" s="390"/>
      <c r="C7" s="390"/>
      <c r="D7" s="390"/>
      <c r="E7" s="390"/>
      <c r="F7" s="390"/>
      <c r="G7" s="390"/>
      <c r="H7" s="390"/>
      <c r="I7" s="390"/>
      <c r="J7" s="390"/>
      <c r="K7" s="390"/>
      <c r="L7" s="390"/>
      <c r="M7" s="390"/>
      <c r="N7" s="475"/>
      <c r="O7" s="475"/>
      <c r="P7" s="475"/>
      <c r="R7" s="467"/>
      <c r="S7" s="472"/>
      <c r="T7" s="472"/>
      <c r="U7" s="472"/>
      <c r="V7" s="472"/>
    </row>
    <row r="8" spans="1:22">
      <c r="A8" s="163" t="e">
        <f>"Investment Product Summary - "&amp;TEXT(#REF!,"mmmm yyyy")</f>
        <v>#REF!</v>
      </c>
      <c r="B8" s="154"/>
      <c r="C8" s="154"/>
      <c r="D8" s="154"/>
      <c r="E8" s="470"/>
      <c r="F8" s="470"/>
      <c r="I8" s="154"/>
      <c r="J8" s="162"/>
      <c r="K8" s="162"/>
      <c r="L8" s="162"/>
      <c r="M8" s="164" t="e">
        <f>"Transaction days: "&amp;#REF!&amp;" / Period ending: "&amp;TEXT(#REF!,"dddd, dd mmmm yyyy")</f>
        <v>#REF!</v>
      </c>
      <c r="N8" s="475"/>
      <c r="O8" s="475"/>
      <c r="P8" s="475"/>
      <c r="R8" s="468"/>
      <c r="S8" s="472"/>
      <c r="T8" s="472"/>
      <c r="U8" s="472"/>
      <c r="V8" s="472"/>
    </row>
    <row r="9" spans="1:22">
      <c r="A9" s="163"/>
      <c r="B9" s="154"/>
      <c r="C9" s="154"/>
      <c r="D9" s="154"/>
      <c r="E9" s="470"/>
      <c r="F9" s="470"/>
      <c r="I9" s="154"/>
      <c r="J9" s="162"/>
      <c r="K9" s="162"/>
      <c r="L9" s="162"/>
      <c r="M9" s="164"/>
      <c r="N9" s="475"/>
      <c r="O9" s="475"/>
      <c r="P9" s="475"/>
      <c r="R9" s="468"/>
      <c r="S9" s="472"/>
      <c r="T9" s="472"/>
      <c r="U9" s="472"/>
      <c r="V9" s="472"/>
    </row>
    <row r="10" spans="1:22">
      <c r="A10" s="475" t="s">
        <v>150</v>
      </c>
      <c r="B10" s="616"/>
      <c r="C10" s="616"/>
      <c r="D10" s="616"/>
      <c r="E10" s="616"/>
      <c r="F10" s="616"/>
      <c r="G10" s="475"/>
      <c r="H10" s="475" t="s">
        <v>957</v>
      </c>
      <c r="I10" s="616" t="s">
        <v>958</v>
      </c>
      <c r="J10" s="616"/>
      <c r="K10" s="616"/>
      <c r="L10" s="616"/>
      <c r="M10" s="616"/>
      <c r="N10" s="475"/>
      <c r="O10" s="475"/>
      <c r="P10" s="475"/>
      <c r="R10" s="468"/>
      <c r="S10" s="472"/>
      <c r="T10" s="472"/>
      <c r="U10" s="472"/>
      <c r="V10" s="472"/>
    </row>
    <row r="11" spans="1:22">
      <c r="A11" s="475" t="s">
        <v>959</v>
      </c>
      <c r="B11" s="475" t="s">
        <v>783</v>
      </c>
      <c r="C11" s="476">
        <v>43678</v>
      </c>
      <c r="D11" s="476">
        <v>43647</v>
      </c>
      <c r="E11" s="477" t="s">
        <v>840</v>
      </c>
      <c r="F11" s="475"/>
      <c r="G11" s="475"/>
      <c r="H11" s="475" t="s">
        <v>25</v>
      </c>
      <c r="I11" s="477" t="s">
        <v>783</v>
      </c>
      <c r="J11" s="476">
        <v>43678</v>
      </c>
      <c r="K11" s="476">
        <v>43647</v>
      </c>
      <c r="L11" s="477" t="s">
        <v>840</v>
      </c>
      <c r="M11" s="475"/>
      <c r="N11" s="475"/>
      <c r="O11" s="475"/>
      <c r="P11" s="475"/>
      <c r="Q11" s="465"/>
    </row>
    <row r="12" spans="1:22">
      <c r="A12" s="475">
        <v>1</v>
      </c>
      <c r="B12" s="475"/>
      <c r="C12" s="475"/>
      <c r="D12" s="475"/>
      <c r="E12" s="475"/>
      <c r="F12" s="475"/>
      <c r="G12" s="475"/>
      <c r="H12" s="475">
        <v>1</v>
      </c>
      <c r="I12" s="475"/>
      <c r="J12" s="475"/>
      <c r="K12" s="475"/>
      <c r="L12" s="475"/>
      <c r="M12" s="475"/>
      <c r="N12" s="475"/>
      <c r="O12" s="475"/>
      <c r="P12" s="475"/>
      <c r="Q12" s="465"/>
    </row>
    <row r="13" spans="1:22">
      <c r="A13" s="475">
        <v>2</v>
      </c>
      <c r="B13" s="475"/>
      <c r="C13" s="475"/>
      <c r="D13" s="475"/>
      <c r="E13" s="475"/>
      <c r="F13" s="475"/>
      <c r="G13" s="475"/>
      <c r="H13" s="475">
        <v>2</v>
      </c>
      <c r="I13" s="475"/>
      <c r="J13" s="475"/>
      <c r="K13" s="475"/>
      <c r="L13" s="475"/>
      <c r="M13" s="475"/>
      <c r="N13" s="475"/>
      <c r="O13" s="475"/>
      <c r="P13" s="475"/>
      <c r="Q13" s="465"/>
    </row>
    <row r="14" spans="1:22">
      <c r="A14" s="475">
        <v>3</v>
      </c>
      <c r="B14" s="475"/>
      <c r="C14" s="475"/>
      <c r="D14" s="475"/>
      <c r="E14" s="475"/>
      <c r="F14" s="475"/>
      <c r="G14" s="475"/>
      <c r="H14" s="475">
        <v>3</v>
      </c>
      <c r="I14" s="475"/>
      <c r="J14" s="475"/>
      <c r="K14" s="475"/>
      <c r="L14" s="475"/>
      <c r="M14" s="475"/>
      <c r="N14" s="475"/>
      <c r="O14" s="475"/>
      <c r="P14" s="475"/>
      <c r="Q14" s="465"/>
    </row>
    <row r="15" spans="1:22">
      <c r="A15" s="475">
        <v>4</v>
      </c>
      <c r="B15" s="475"/>
      <c r="C15" s="475"/>
      <c r="D15" s="475"/>
      <c r="E15" s="475"/>
      <c r="F15" s="475"/>
      <c r="G15" s="475"/>
      <c r="H15" s="475">
        <v>4</v>
      </c>
      <c r="I15" s="475"/>
      <c r="J15" s="475"/>
      <c r="K15" s="475"/>
      <c r="L15" s="475"/>
      <c r="M15" s="475"/>
      <c r="N15" s="475"/>
      <c r="O15" s="475"/>
      <c r="P15" s="475"/>
      <c r="Q15" s="465"/>
    </row>
    <row r="16" spans="1:22">
      <c r="A16" s="475">
        <v>5</v>
      </c>
      <c r="B16" s="475"/>
      <c r="C16" s="475"/>
      <c r="D16" s="475"/>
      <c r="E16" s="475"/>
      <c r="F16" s="475"/>
      <c r="G16" s="475"/>
      <c r="H16" s="475">
        <v>5</v>
      </c>
      <c r="I16" s="475"/>
      <c r="J16" s="475"/>
      <c r="K16" s="475"/>
      <c r="L16" s="475"/>
      <c r="M16" s="475"/>
      <c r="N16" s="475"/>
      <c r="O16" s="475"/>
      <c r="P16" s="475"/>
      <c r="Q16" s="465"/>
    </row>
    <row r="17" spans="1:23">
      <c r="A17" s="475">
        <v>6</v>
      </c>
      <c r="B17" s="475"/>
      <c r="C17" s="475"/>
      <c r="D17" s="475"/>
      <c r="E17" s="475"/>
      <c r="F17" s="475"/>
      <c r="G17" s="475"/>
      <c r="H17" s="475">
        <v>6</v>
      </c>
      <c r="I17" s="475"/>
      <c r="J17" s="475"/>
      <c r="K17" s="475"/>
      <c r="L17" s="475"/>
      <c r="M17" s="475"/>
      <c r="N17" s="475"/>
      <c r="O17" s="475"/>
      <c r="P17" s="475"/>
      <c r="Q17"/>
      <c r="R17"/>
      <c r="S17"/>
      <c r="T17"/>
      <c r="U17"/>
      <c r="V17"/>
      <c r="W17"/>
    </row>
    <row r="18" spans="1:23">
      <c r="A18" s="475">
        <v>7</v>
      </c>
      <c r="B18" s="475"/>
      <c r="C18" s="475"/>
      <c r="D18" s="475"/>
      <c r="E18" s="475"/>
      <c r="F18" s="475"/>
      <c r="G18" s="475"/>
      <c r="H18" s="475">
        <v>7</v>
      </c>
      <c r="I18" s="475"/>
      <c r="J18" s="475"/>
      <c r="K18" s="475"/>
      <c r="L18" s="475"/>
      <c r="M18" s="475"/>
      <c r="N18" s="475"/>
      <c r="O18" s="475"/>
      <c r="P18" s="475"/>
      <c r="Q18" s="43"/>
      <c r="R18" s="43"/>
      <c r="S18" s="43"/>
      <c r="T18" s="43"/>
      <c r="U18" s="43"/>
      <c r="V18" s="43"/>
      <c r="W18" s="43"/>
    </row>
    <row r="19" spans="1:23">
      <c r="A19" s="475">
        <v>8</v>
      </c>
      <c r="B19" s="475"/>
      <c r="C19" s="475"/>
      <c r="D19" s="475"/>
      <c r="E19" s="475"/>
      <c r="F19" s="475"/>
      <c r="G19" s="475"/>
      <c r="H19" s="475">
        <v>8</v>
      </c>
      <c r="I19" s="475"/>
      <c r="J19" s="475"/>
      <c r="K19" s="475"/>
      <c r="L19" s="475"/>
      <c r="M19" s="475"/>
      <c r="N19" s="475"/>
      <c r="O19" s="475"/>
      <c r="P19" s="475"/>
      <c r="R19"/>
      <c r="S19"/>
      <c r="T19"/>
    </row>
    <row r="20" spans="1:23">
      <c r="A20" s="475">
        <v>9</v>
      </c>
      <c r="B20" s="475"/>
      <c r="C20" s="475"/>
      <c r="D20" s="475"/>
      <c r="E20" s="475"/>
      <c r="F20" s="475"/>
      <c r="G20" s="475"/>
      <c r="H20" s="475">
        <v>9</v>
      </c>
      <c r="I20" s="475"/>
      <c r="J20" s="475"/>
      <c r="K20" s="475"/>
      <c r="L20" s="475"/>
      <c r="M20" s="475"/>
      <c r="N20" s="475"/>
      <c r="O20" s="475"/>
      <c r="P20" s="475"/>
      <c r="R20"/>
      <c r="S20"/>
      <c r="T20"/>
    </row>
    <row r="21" spans="1:23">
      <c r="A21" s="475">
        <v>10</v>
      </c>
      <c r="B21" s="475"/>
      <c r="C21" s="475"/>
      <c r="D21" s="475"/>
      <c r="E21" s="475"/>
      <c r="F21" s="475"/>
      <c r="G21" s="475"/>
      <c r="H21" s="475">
        <v>10</v>
      </c>
      <c r="I21" s="475"/>
      <c r="J21" s="475"/>
      <c r="K21" s="475"/>
      <c r="L21" s="475"/>
      <c r="M21" s="475"/>
      <c r="N21" s="475"/>
      <c r="O21" s="475"/>
      <c r="P21" s="475"/>
      <c r="R21"/>
      <c r="S21"/>
      <c r="T21"/>
    </row>
    <row r="22" spans="1:23">
      <c r="A22" s="475"/>
      <c r="B22" s="475"/>
      <c r="C22" s="475"/>
      <c r="D22" s="475"/>
      <c r="E22" s="475"/>
      <c r="F22" s="475"/>
      <c r="G22" s="475"/>
      <c r="H22" s="475"/>
      <c r="I22" s="475"/>
      <c r="J22" s="475"/>
      <c r="K22" s="475"/>
      <c r="L22" s="475"/>
      <c r="M22" s="475"/>
      <c r="N22" s="475"/>
      <c r="O22" s="475"/>
      <c r="P22" s="475"/>
      <c r="R22"/>
      <c r="S22"/>
      <c r="T22"/>
    </row>
    <row r="23" spans="1:23">
      <c r="A23" s="475"/>
      <c r="B23" s="475"/>
      <c r="C23" s="475"/>
      <c r="D23" s="475"/>
      <c r="E23" s="475"/>
      <c r="F23" s="475"/>
      <c r="G23" s="475"/>
      <c r="H23" s="475"/>
      <c r="I23" s="475"/>
      <c r="J23" s="475"/>
      <c r="K23" s="475"/>
      <c r="L23" s="475"/>
      <c r="M23" s="475"/>
      <c r="N23" s="475"/>
      <c r="O23" s="475"/>
      <c r="P23" s="475"/>
    </row>
    <row r="24" spans="1:23">
      <c r="A24" s="475"/>
      <c r="B24" s="475"/>
      <c r="C24" s="475"/>
      <c r="D24" s="475"/>
      <c r="E24" s="475"/>
      <c r="F24" s="475"/>
      <c r="G24" s="475"/>
      <c r="H24" s="475"/>
      <c r="I24" s="475"/>
      <c r="J24" s="475"/>
      <c r="K24" s="475"/>
      <c r="L24" s="475"/>
      <c r="M24" s="475"/>
      <c r="N24" s="475"/>
      <c r="O24" s="475"/>
      <c r="P24" s="475"/>
    </row>
    <row r="25" spans="1:23" s="469" customFormat="1">
      <c r="A25" s="475"/>
      <c r="B25" s="475"/>
      <c r="C25" s="475"/>
      <c r="D25" s="475"/>
      <c r="E25" s="475"/>
      <c r="F25" s="475"/>
      <c r="G25" s="475"/>
      <c r="H25" s="475"/>
      <c r="I25" s="475"/>
      <c r="J25" s="475"/>
      <c r="K25" s="475"/>
      <c r="L25" s="475"/>
      <c r="M25" s="475"/>
      <c r="N25" s="475"/>
      <c r="O25" s="475"/>
      <c r="P25" s="475"/>
      <c r="Q25" s="474"/>
    </row>
    <row r="26" spans="1:23" s="469" customFormat="1">
      <c r="A26" s="475"/>
      <c r="B26" s="475"/>
      <c r="C26" s="475"/>
      <c r="D26" s="475"/>
      <c r="E26" s="475"/>
      <c r="F26" s="475"/>
      <c r="G26" s="475"/>
      <c r="H26" s="475"/>
      <c r="I26" s="475"/>
      <c r="J26" s="475"/>
      <c r="K26" s="475"/>
      <c r="L26" s="475"/>
      <c r="M26" s="475"/>
      <c r="N26" s="475"/>
      <c r="O26" s="475"/>
      <c r="P26" s="475"/>
      <c r="Q26" s="474"/>
    </row>
    <row r="27" spans="1:23">
      <c r="A27" s="475"/>
      <c r="B27" s="475"/>
      <c r="C27" s="475"/>
      <c r="D27" s="475"/>
      <c r="E27" s="475"/>
      <c r="F27" s="475"/>
      <c r="G27" s="475"/>
      <c r="H27" s="475"/>
      <c r="I27" s="475"/>
      <c r="J27" s="475"/>
      <c r="K27" s="475"/>
      <c r="L27" s="475"/>
      <c r="M27" s="475"/>
      <c r="N27" s="475"/>
      <c r="O27" s="475"/>
      <c r="P27" s="475"/>
    </row>
    <row r="28" spans="1:23">
      <c r="A28" s="475"/>
      <c r="B28" s="475"/>
      <c r="C28" s="475"/>
      <c r="D28" s="475"/>
      <c r="E28" s="475"/>
      <c r="F28" s="475"/>
      <c r="G28" s="475"/>
      <c r="H28" s="475"/>
      <c r="I28" s="475"/>
      <c r="J28" s="475"/>
      <c r="K28" s="475"/>
      <c r="L28" s="475"/>
      <c r="M28" s="475"/>
      <c r="N28" s="475"/>
      <c r="O28" s="475"/>
      <c r="P28" s="475"/>
    </row>
    <row r="29" spans="1:23">
      <c r="A29" s="475"/>
      <c r="B29" s="475"/>
      <c r="C29" s="475"/>
      <c r="D29" s="475"/>
      <c r="E29" s="475"/>
      <c r="F29" s="475"/>
      <c r="G29" s="475"/>
      <c r="H29" s="475"/>
      <c r="I29" s="475"/>
      <c r="J29" s="475"/>
      <c r="K29" s="475"/>
      <c r="L29" s="475"/>
      <c r="M29" s="475"/>
      <c r="N29" s="475"/>
      <c r="O29" s="475"/>
      <c r="P29" s="475"/>
    </row>
    <row r="30" spans="1:23">
      <c r="A30" s="475"/>
      <c r="B30" s="475"/>
      <c r="C30" s="475"/>
      <c r="D30" s="475"/>
      <c r="E30" s="475"/>
      <c r="F30" s="475"/>
      <c r="G30" s="475"/>
      <c r="H30" s="475"/>
      <c r="I30" s="475"/>
      <c r="J30" s="475"/>
      <c r="K30" s="475"/>
      <c r="L30" s="475"/>
      <c r="M30" s="475"/>
      <c r="N30" s="475"/>
      <c r="O30" s="475"/>
      <c r="P30" s="475"/>
    </row>
    <row r="31" spans="1:23">
      <c r="A31" s="475"/>
      <c r="B31" s="475"/>
      <c r="C31" s="475"/>
      <c r="D31" s="475"/>
      <c r="E31" s="475"/>
      <c r="F31" s="475"/>
      <c r="G31" s="475"/>
      <c r="H31" s="475"/>
      <c r="I31" s="475"/>
      <c r="J31" s="475"/>
      <c r="K31" s="475"/>
      <c r="L31" s="475"/>
      <c r="M31" s="475"/>
      <c r="N31" s="475"/>
      <c r="O31" s="475"/>
      <c r="P31" s="475"/>
    </row>
    <row r="32" spans="1:23">
      <c r="A32" s="475"/>
      <c r="B32" s="475"/>
      <c r="C32" s="475"/>
      <c r="D32" s="475"/>
      <c r="E32" s="475"/>
      <c r="F32" s="475"/>
      <c r="G32" s="475"/>
      <c r="H32" s="475"/>
      <c r="I32" s="475"/>
      <c r="J32" s="475"/>
      <c r="K32" s="475"/>
      <c r="L32" s="475"/>
      <c r="M32" s="475"/>
      <c r="N32" s="475"/>
      <c r="O32" s="475"/>
      <c r="P32" s="475"/>
    </row>
    <row r="33" spans="1:16">
      <c r="A33" s="475"/>
      <c r="B33" s="475"/>
      <c r="C33" s="475"/>
      <c r="D33" s="475"/>
      <c r="E33" s="475"/>
      <c r="F33" s="475"/>
      <c r="G33" s="475"/>
      <c r="H33" s="475"/>
      <c r="I33" s="475"/>
      <c r="J33" s="475"/>
      <c r="K33" s="475"/>
      <c r="L33" s="475"/>
      <c r="M33" s="475"/>
      <c r="N33" s="475"/>
      <c r="O33" s="475"/>
      <c r="P33" s="475"/>
    </row>
    <row r="34" spans="1:16">
      <c r="A34" s="475"/>
      <c r="B34" s="475"/>
      <c r="C34" s="475"/>
      <c r="D34" s="475"/>
      <c r="E34" s="475"/>
      <c r="F34" s="475"/>
      <c r="G34" s="475"/>
      <c r="H34" s="475"/>
      <c r="I34" s="475"/>
      <c r="J34" s="475"/>
      <c r="K34" s="475"/>
      <c r="L34" s="475"/>
      <c r="M34" s="475"/>
      <c r="N34" s="475"/>
      <c r="O34" s="475"/>
      <c r="P34" s="475"/>
    </row>
    <row r="35" spans="1:16">
      <c r="A35" s="475"/>
      <c r="B35" s="475"/>
      <c r="C35" s="475"/>
      <c r="D35" s="475"/>
      <c r="E35" s="475"/>
      <c r="F35" s="475"/>
      <c r="G35" s="475"/>
      <c r="H35" s="475"/>
      <c r="I35" s="475"/>
      <c r="J35" s="475"/>
      <c r="K35" s="475"/>
      <c r="L35" s="475"/>
      <c r="M35" s="475"/>
      <c r="N35" s="475"/>
      <c r="O35" s="475"/>
      <c r="P35" s="475"/>
    </row>
    <row r="36" spans="1:16">
      <c r="A36" s="475"/>
      <c r="B36" s="475"/>
      <c r="C36" s="475"/>
      <c r="D36" s="475"/>
      <c r="E36" s="475"/>
      <c r="F36" s="475"/>
      <c r="G36" s="475"/>
      <c r="H36" s="475"/>
      <c r="I36" s="475"/>
      <c r="J36" s="475"/>
      <c r="K36" s="475"/>
      <c r="L36" s="475"/>
      <c r="M36" s="475"/>
      <c r="N36" s="475"/>
      <c r="O36" s="475"/>
      <c r="P36" s="475"/>
    </row>
    <row r="37" spans="1:16">
      <c r="A37" s="475"/>
      <c r="B37" s="475"/>
      <c r="C37" s="475"/>
      <c r="D37" s="475"/>
      <c r="E37" s="475"/>
      <c r="F37" s="475"/>
      <c r="G37" s="475"/>
      <c r="H37" s="475"/>
      <c r="I37" s="475"/>
      <c r="J37" s="475"/>
      <c r="K37" s="475"/>
      <c r="L37" s="475"/>
      <c r="M37" s="475"/>
      <c r="N37" s="475"/>
      <c r="O37" s="475"/>
      <c r="P37" s="475"/>
    </row>
    <row r="38" spans="1:16">
      <c r="A38" s="475"/>
      <c r="B38" s="475"/>
      <c r="C38" s="475"/>
      <c r="D38" s="475"/>
      <c r="E38" s="475"/>
      <c r="F38" s="475"/>
      <c r="G38" s="475"/>
      <c r="H38" s="475"/>
      <c r="I38" s="475"/>
      <c r="J38" s="475"/>
      <c r="K38" s="475"/>
      <c r="L38" s="475"/>
      <c r="M38" s="475"/>
      <c r="N38" s="475"/>
      <c r="O38" s="475"/>
      <c r="P38" s="475"/>
    </row>
    <row r="39" spans="1:16">
      <c r="A39" s="475"/>
      <c r="B39" s="475"/>
      <c r="C39" s="475"/>
      <c r="D39" s="475"/>
      <c r="E39" s="475"/>
      <c r="F39" s="475"/>
      <c r="G39" s="475"/>
      <c r="H39" s="475"/>
      <c r="I39" s="475"/>
      <c r="J39" s="475"/>
      <c r="K39" s="475"/>
      <c r="L39" s="475"/>
      <c r="M39" s="475"/>
      <c r="N39" s="475"/>
      <c r="O39" s="475"/>
      <c r="P39" s="475"/>
    </row>
    <row r="40" spans="1:16">
      <c r="A40" s="475"/>
      <c r="B40" s="475"/>
      <c r="C40" s="475"/>
      <c r="D40" s="475"/>
      <c r="E40" s="475"/>
      <c r="F40" s="475"/>
      <c r="G40" s="475"/>
      <c r="H40" s="475"/>
      <c r="I40" s="475"/>
      <c r="J40" s="475"/>
      <c r="K40" s="475"/>
      <c r="L40" s="475"/>
      <c r="M40" s="475"/>
      <c r="N40" s="475"/>
      <c r="O40" s="475"/>
      <c r="P40" s="475"/>
    </row>
    <row r="41" spans="1:16">
      <c r="A41" s="475"/>
      <c r="B41" s="475"/>
      <c r="C41" s="475"/>
      <c r="D41" s="475"/>
      <c r="E41" s="475"/>
      <c r="F41" s="475"/>
      <c r="G41" s="475"/>
      <c r="H41" s="475"/>
      <c r="I41" s="475"/>
      <c r="J41" s="475"/>
      <c r="K41" s="475"/>
      <c r="L41" s="475"/>
      <c r="M41" s="475"/>
      <c r="N41" s="475"/>
      <c r="O41" s="475"/>
      <c r="P41" s="475"/>
    </row>
    <row r="42" spans="1:16">
      <c r="A42" s="475"/>
      <c r="B42" s="475"/>
      <c r="C42" s="475"/>
      <c r="D42" s="475"/>
      <c r="E42" s="475"/>
      <c r="F42" s="475"/>
      <c r="G42" s="475"/>
      <c r="H42" s="475"/>
      <c r="I42" s="475"/>
      <c r="J42" s="475"/>
      <c r="K42" s="475"/>
      <c r="L42" s="475"/>
      <c r="M42" s="475"/>
      <c r="N42" s="475"/>
      <c r="O42" s="475"/>
      <c r="P42" s="475"/>
    </row>
    <row r="43" spans="1:16">
      <c r="A43" s="475"/>
      <c r="B43" s="475"/>
      <c r="C43" s="475"/>
      <c r="D43" s="475"/>
      <c r="E43" s="475"/>
      <c r="F43" s="475"/>
      <c r="G43" s="475"/>
      <c r="H43" s="475"/>
      <c r="I43" s="475"/>
      <c r="J43" s="475"/>
      <c r="K43" s="475"/>
      <c r="L43" s="475"/>
      <c r="M43" s="475"/>
      <c r="N43" s="475"/>
      <c r="O43" s="475"/>
      <c r="P43" s="475"/>
    </row>
    <row r="44" spans="1:16">
      <c r="A44" s="475"/>
      <c r="B44" s="475"/>
      <c r="C44" s="475"/>
      <c r="D44" s="475"/>
      <c r="E44" s="475"/>
      <c r="F44" s="475"/>
      <c r="G44" s="475"/>
      <c r="H44" s="475"/>
      <c r="I44" s="475"/>
      <c r="J44" s="475"/>
      <c r="K44" s="475"/>
      <c r="L44" s="475"/>
      <c r="M44" s="475"/>
      <c r="N44" s="475"/>
      <c r="O44" s="475"/>
      <c r="P44" s="475"/>
    </row>
    <row r="45" spans="1:16">
      <c r="A45" s="475"/>
      <c r="B45" s="475"/>
      <c r="C45" s="475"/>
      <c r="D45" s="475"/>
      <c r="E45" s="475"/>
      <c r="F45" s="475"/>
      <c r="G45" s="475"/>
      <c r="H45" s="475"/>
      <c r="I45" s="475"/>
      <c r="J45" s="475"/>
      <c r="K45" s="475"/>
      <c r="L45" s="475"/>
      <c r="M45" s="475"/>
      <c r="N45" s="475"/>
      <c r="O45" s="475"/>
      <c r="P45" s="475"/>
    </row>
    <row r="46" spans="1:16">
      <c r="A46" s="475"/>
      <c r="B46" s="475"/>
      <c r="C46" s="475"/>
      <c r="D46" s="475"/>
      <c r="E46" s="475"/>
      <c r="F46" s="475"/>
      <c r="G46" s="475"/>
      <c r="H46" s="475"/>
      <c r="I46" s="475"/>
      <c r="J46" s="475"/>
      <c r="K46" s="475"/>
      <c r="L46" s="475"/>
      <c r="M46" s="475"/>
      <c r="N46" s="475"/>
      <c r="O46" s="475"/>
      <c r="P46" s="475"/>
    </row>
    <row r="47" spans="1:16">
      <c r="A47" s="475"/>
      <c r="B47" s="475"/>
      <c r="C47" s="475"/>
      <c r="D47" s="475"/>
      <c r="E47" s="475"/>
      <c r="F47" s="475"/>
      <c r="G47" s="475"/>
      <c r="H47" s="475"/>
      <c r="I47" s="475"/>
      <c r="J47" s="475"/>
      <c r="K47" s="475"/>
      <c r="L47" s="475"/>
      <c r="M47" s="475"/>
      <c r="N47" s="475"/>
      <c r="O47" s="475"/>
      <c r="P47" s="475"/>
    </row>
    <row r="48" spans="1:16">
      <c r="A48" s="475"/>
      <c r="B48" s="475"/>
      <c r="C48" s="475"/>
      <c r="D48" s="475"/>
      <c r="E48" s="475"/>
      <c r="F48" s="475"/>
      <c r="G48" s="475"/>
      <c r="H48" s="475"/>
      <c r="I48" s="475"/>
      <c r="J48" s="475"/>
      <c r="K48" s="475"/>
      <c r="L48" s="475"/>
      <c r="M48" s="475"/>
      <c r="N48" s="475"/>
      <c r="O48" s="475"/>
      <c r="P48" s="475"/>
    </row>
    <row r="49" spans="1:16">
      <c r="A49" s="475"/>
      <c r="B49" s="475"/>
      <c r="C49" s="475"/>
      <c r="D49" s="475"/>
      <c r="E49" s="475"/>
      <c r="F49" s="475"/>
      <c r="G49" s="475"/>
      <c r="H49" s="475"/>
      <c r="I49" s="475"/>
      <c r="J49" s="475"/>
      <c r="K49" s="475"/>
      <c r="L49" s="475"/>
      <c r="M49" s="475"/>
      <c r="N49" s="475"/>
      <c r="O49" s="475"/>
      <c r="P49" s="475"/>
    </row>
    <row r="50" spans="1:16">
      <c r="A50" s="475"/>
      <c r="B50" s="475"/>
      <c r="C50" s="475"/>
      <c r="D50" s="475"/>
      <c r="E50" s="475"/>
      <c r="F50" s="475"/>
      <c r="G50" s="475"/>
      <c r="H50" s="475"/>
      <c r="I50" s="475"/>
      <c r="J50" s="475"/>
      <c r="K50" s="475"/>
      <c r="L50" s="475"/>
      <c r="M50" s="475"/>
      <c r="N50" s="475"/>
      <c r="O50" s="475"/>
      <c r="P50" s="475"/>
    </row>
    <row r="51" spans="1:16">
      <c r="A51" s="475"/>
      <c r="B51" s="475"/>
      <c r="C51" s="475"/>
      <c r="D51" s="475"/>
      <c r="E51" s="475"/>
      <c r="F51" s="475"/>
      <c r="G51" s="475"/>
      <c r="H51" s="475"/>
      <c r="I51" s="475"/>
      <c r="J51" s="475"/>
      <c r="K51" s="475"/>
      <c r="L51" s="475"/>
      <c r="M51" s="475"/>
      <c r="N51" s="475"/>
      <c r="O51" s="475"/>
      <c r="P51" s="475"/>
    </row>
    <row r="52" spans="1:16">
      <c r="A52" s="475"/>
      <c r="B52" s="475"/>
      <c r="C52" s="475"/>
      <c r="D52" s="475"/>
      <c r="E52" s="475"/>
      <c r="F52" s="475"/>
      <c r="G52" s="475"/>
      <c r="H52" s="475"/>
      <c r="I52" s="475"/>
      <c r="J52" s="475"/>
      <c r="K52" s="475"/>
      <c r="L52" s="475"/>
      <c r="M52" s="475"/>
      <c r="N52" s="475"/>
      <c r="O52" s="475"/>
      <c r="P52" s="475"/>
    </row>
    <row r="53" spans="1:16">
      <c r="A53" s="475"/>
      <c r="B53" s="475"/>
      <c r="C53" s="475"/>
      <c r="D53" s="475"/>
      <c r="E53" s="475"/>
      <c r="F53" s="475"/>
      <c r="G53" s="475"/>
      <c r="H53" s="475"/>
      <c r="I53" s="475"/>
      <c r="J53" s="475"/>
      <c r="K53" s="475"/>
      <c r="L53" s="475"/>
      <c r="M53" s="475"/>
      <c r="N53" s="475"/>
      <c r="O53" s="475"/>
      <c r="P53" s="475"/>
    </row>
    <row r="54" spans="1:16">
      <c r="A54" s="475"/>
      <c r="B54" s="475"/>
      <c r="C54" s="475"/>
      <c r="D54" s="475"/>
      <c r="E54" s="475"/>
      <c r="F54" s="475"/>
      <c r="G54" s="475"/>
      <c r="H54" s="475"/>
      <c r="I54" s="475"/>
      <c r="J54" s="475"/>
      <c r="K54" s="475"/>
      <c r="L54" s="475"/>
      <c r="M54" s="475"/>
      <c r="N54" s="475"/>
      <c r="O54" s="475"/>
      <c r="P54" s="475"/>
    </row>
    <row r="55" spans="1:16">
      <c r="A55" s="475"/>
      <c r="B55" s="475"/>
      <c r="C55" s="475"/>
      <c r="D55" s="475"/>
      <c r="E55" s="475"/>
      <c r="F55" s="475"/>
      <c r="G55" s="475"/>
      <c r="H55" s="475"/>
      <c r="I55" s="475"/>
      <c r="J55" s="475"/>
      <c r="K55" s="475"/>
      <c r="L55" s="475"/>
      <c r="M55" s="475"/>
      <c r="N55" s="475"/>
      <c r="O55" s="475"/>
      <c r="P55" s="475"/>
    </row>
    <row r="56" spans="1:16">
      <c r="A56" s="475"/>
      <c r="B56" s="475"/>
      <c r="C56" s="475"/>
      <c r="D56" s="475"/>
      <c r="E56" s="475"/>
      <c r="F56" s="475"/>
      <c r="G56" s="475"/>
      <c r="H56" s="475"/>
      <c r="I56" s="475"/>
      <c r="J56" s="475"/>
      <c r="K56" s="475"/>
      <c r="L56" s="475"/>
      <c r="M56" s="475"/>
      <c r="N56" s="475"/>
      <c r="O56" s="475"/>
      <c r="P56" s="475"/>
    </row>
    <row r="57" spans="1:16">
      <c r="A57" s="475"/>
      <c r="B57" s="475"/>
      <c r="C57" s="475"/>
      <c r="D57" s="475"/>
      <c r="E57" s="475"/>
      <c r="F57" s="475"/>
      <c r="G57" s="475"/>
      <c r="H57" s="475"/>
      <c r="I57" s="475"/>
      <c r="J57" s="475"/>
      <c r="K57" s="475"/>
      <c r="L57" s="475"/>
      <c r="M57" s="475"/>
      <c r="N57" s="475"/>
      <c r="O57" s="475"/>
      <c r="P57" s="475"/>
    </row>
    <row r="58" spans="1:16">
      <c r="A58" s="475"/>
      <c r="B58" s="475"/>
      <c r="C58" s="475"/>
      <c r="D58" s="475"/>
      <c r="E58" s="475"/>
      <c r="F58" s="475"/>
      <c r="G58" s="475"/>
      <c r="H58" s="475"/>
      <c r="I58" s="475"/>
      <c r="J58" s="475"/>
      <c r="K58" s="475"/>
      <c r="L58" s="475"/>
      <c r="M58" s="475"/>
      <c r="N58" s="475"/>
      <c r="O58" s="475"/>
      <c r="P58" s="475"/>
    </row>
    <row r="59" spans="1:16">
      <c r="A59" s="475"/>
      <c r="B59" s="475"/>
      <c r="C59" s="475"/>
      <c r="D59" s="475"/>
      <c r="E59" s="475"/>
      <c r="F59" s="475"/>
      <c r="G59" s="475"/>
      <c r="H59" s="475"/>
      <c r="I59" s="475"/>
      <c r="J59" s="475"/>
      <c r="K59" s="475"/>
      <c r="L59" s="475"/>
      <c r="M59" s="475"/>
      <c r="N59" s="475"/>
      <c r="O59" s="475"/>
      <c r="P59" s="475"/>
    </row>
    <row r="60" spans="1:16">
      <c r="A60" s="475"/>
      <c r="B60" s="475"/>
      <c r="C60" s="475"/>
      <c r="D60" s="475"/>
      <c r="E60" s="475"/>
      <c r="F60" s="475"/>
      <c r="G60" s="475"/>
      <c r="H60" s="475"/>
      <c r="I60" s="475"/>
      <c r="J60" s="475"/>
      <c r="K60" s="475"/>
      <c r="L60" s="475"/>
      <c r="M60" s="475"/>
      <c r="N60" s="475"/>
      <c r="O60" s="475"/>
      <c r="P60" s="475"/>
    </row>
    <row r="61" spans="1:16">
      <c r="A61" s="475"/>
      <c r="B61" s="475"/>
      <c r="C61" s="475"/>
      <c r="D61" s="475"/>
      <c r="E61" s="475"/>
      <c r="F61" s="475"/>
      <c r="G61" s="475"/>
      <c r="H61" s="475"/>
      <c r="I61" s="475"/>
      <c r="J61" s="475"/>
      <c r="K61" s="475"/>
      <c r="L61" s="475"/>
      <c r="M61" s="475"/>
      <c r="N61" s="475"/>
      <c r="O61" s="475"/>
      <c r="P61" s="475"/>
    </row>
    <row r="62" spans="1:16">
      <c r="A62" s="475"/>
      <c r="B62" s="475"/>
      <c r="C62" s="475"/>
      <c r="D62" s="475"/>
      <c r="E62" s="475"/>
      <c r="F62" s="475"/>
      <c r="G62" s="475"/>
      <c r="H62" s="475"/>
      <c r="I62" s="475"/>
      <c r="J62" s="475"/>
      <c r="K62" s="475"/>
      <c r="L62" s="475"/>
      <c r="M62" s="475"/>
      <c r="N62" s="475"/>
      <c r="O62" s="475"/>
      <c r="P62" s="475"/>
    </row>
    <row r="63" spans="1:16">
      <c r="A63" s="475"/>
      <c r="B63" s="475"/>
      <c r="C63" s="475"/>
      <c r="D63" s="475"/>
      <c r="E63" s="475"/>
      <c r="F63" s="475"/>
      <c r="G63" s="475"/>
      <c r="H63" s="475"/>
      <c r="I63" s="475"/>
      <c r="J63" s="475"/>
      <c r="K63" s="475"/>
      <c r="L63" s="475"/>
      <c r="M63" s="475"/>
      <c r="N63" s="475"/>
      <c r="O63" s="475"/>
      <c r="P63" s="475"/>
    </row>
    <row r="64" spans="1:16">
      <c r="A64" s="475"/>
      <c r="B64" s="475"/>
      <c r="C64" s="475"/>
      <c r="D64" s="475"/>
      <c r="E64" s="475"/>
      <c r="F64" s="475"/>
      <c r="G64" s="475"/>
      <c r="H64" s="475"/>
      <c r="I64" s="475"/>
      <c r="J64" s="475"/>
      <c r="K64" s="475"/>
      <c r="L64" s="475"/>
      <c r="M64" s="475"/>
      <c r="N64" s="475"/>
      <c r="O64" s="475"/>
      <c r="P64" s="475"/>
    </row>
    <row r="65" spans="1:16">
      <c r="A65" s="475"/>
      <c r="B65" s="475"/>
      <c r="C65" s="475"/>
      <c r="D65" s="475"/>
      <c r="E65" s="475"/>
      <c r="F65" s="475"/>
      <c r="G65" s="475"/>
      <c r="H65" s="475"/>
      <c r="I65" s="475"/>
      <c r="J65" s="475"/>
      <c r="K65" s="475"/>
      <c r="L65" s="475"/>
      <c r="M65" s="475"/>
      <c r="N65" s="475"/>
      <c r="O65" s="475"/>
      <c r="P65" s="475"/>
    </row>
    <row r="66" spans="1:16">
      <c r="A66" s="475"/>
      <c r="B66" s="475"/>
      <c r="C66" s="475"/>
      <c r="D66" s="475"/>
      <c r="E66" s="475"/>
      <c r="F66" s="475"/>
      <c r="G66" s="475"/>
      <c r="H66" s="475"/>
      <c r="I66" s="475"/>
      <c r="J66" s="475"/>
      <c r="K66" s="475"/>
      <c r="L66" s="475"/>
      <c r="M66" s="475"/>
      <c r="N66" s="475"/>
      <c r="O66" s="475"/>
      <c r="P66" s="475"/>
    </row>
    <row r="67" spans="1:16">
      <c r="A67" s="475"/>
      <c r="B67" s="475"/>
      <c r="C67" s="475"/>
      <c r="D67" s="475"/>
      <c r="E67" s="475"/>
      <c r="F67" s="475"/>
      <c r="G67" s="475"/>
      <c r="H67" s="475"/>
      <c r="I67" s="475"/>
      <c r="J67" s="475"/>
      <c r="K67" s="475"/>
      <c r="L67" s="475"/>
      <c r="M67" s="475"/>
      <c r="N67" s="475"/>
      <c r="O67" s="475"/>
      <c r="P67" s="475"/>
    </row>
    <row r="68" spans="1:16">
      <c r="A68" s="475"/>
      <c r="B68" s="475"/>
      <c r="C68" s="475"/>
      <c r="D68" s="475"/>
      <c r="E68" s="475"/>
      <c r="F68" s="475"/>
      <c r="G68" s="475"/>
      <c r="H68" s="475"/>
      <c r="I68" s="475"/>
      <c r="J68" s="475"/>
      <c r="K68" s="475"/>
      <c r="L68" s="475"/>
      <c r="M68" s="475"/>
      <c r="N68" s="475"/>
      <c r="O68" s="475"/>
      <c r="P68" s="475"/>
    </row>
    <row r="69" spans="1:16">
      <c r="A69" s="475"/>
      <c r="B69" s="475"/>
      <c r="C69" s="475"/>
      <c r="D69" s="475"/>
      <c r="E69" s="475"/>
      <c r="F69" s="475"/>
      <c r="G69" s="475"/>
      <c r="H69" s="475"/>
      <c r="I69" s="475"/>
      <c r="J69" s="475"/>
      <c r="K69" s="475"/>
      <c r="L69" s="475"/>
      <c r="M69" s="475"/>
      <c r="N69" s="475"/>
      <c r="O69" s="475"/>
      <c r="P69" s="475"/>
    </row>
    <row r="70" spans="1:16">
      <c r="A70" s="475"/>
      <c r="B70" s="475"/>
      <c r="C70" s="475"/>
      <c r="D70" s="475"/>
      <c r="E70" s="475"/>
      <c r="F70" s="475"/>
      <c r="G70" s="475"/>
      <c r="H70" s="475"/>
      <c r="I70" s="475"/>
      <c r="J70" s="475"/>
      <c r="K70" s="475"/>
      <c r="L70" s="475"/>
      <c r="M70" s="475"/>
      <c r="N70" s="475"/>
      <c r="O70" s="475"/>
      <c r="P70" s="475"/>
    </row>
    <row r="71" spans="1:16">
      <c r="A71" s="475"/>
      <c r="B71" s="475"/>
      <c r="C71" s="475"/>
      <c r="D71" s="475"/>
      <c r="E71" s="475"/>
      <c r="F71" s="475"/>
      <c r="G71" s="475"/>
      <c r="H71" s="475"/>
      <c r="I71" s="475"/>
      <c r="J71" s="475"/>
      <c r="K71" s="475"/>
      <c r="L71" s="475"/>
      <c r="M71" s="475"/>
      <c r="N71" s="475"/>
      <c r="O71" s="475"/>
      <c r="P71" s="475"/>
    </row>
    <row r="72" spans="1:16">
      <c r="A72" s="475"/>
      <c r="B72" s="475"/>
      <c r="C72" s="475"/>
      <c r="D72" s="475"/>
      <c r="E72" s="475"/>
      <c r="F72" s="475"/>
      <c r="G72" s="475"/>
      <c r="H72" s="475"/>
      <c r="I72" s="475"/>
      <c r="J72" s="475"/>
      <c r="K72" s="475"/>
      <c r="L72" s="475"/>
      <c r="M72" s="475"/>
      <c r="N72" s="475"/>
      <c r="O72" s="475"/>
      <c r="P72" s="475"/>
    </row>
    <row r="73" spans="1:16">
      <c r="A73" s="475"/>
      <c r="B73" s="475"/>
      <c r="C73" s="475"/>
      <c r="D73" s="475"/>
      <c r="E73" s="475"/>
      <c r="F73" s="475"/>
      <c r="G73" s="475"/>
      <c r="H73" s="475"/>
      <c r="I73" s="475"/>
      <c r="J73" s="475"/>
      <c r="K73" s="475"/>
      <c r="L73" s="475"/>
      <c r="M73" s="475"/>
      <c r="N73" s="475"/>
      <c r="O73" s="475"/>
      <c r="P73" s="475"/>
    </row>
    <row r="74" spans="1:16">
      <c r="A74" s="475"/>
      <c r="B74" s="475"/>
      <c r="C74" s="475"/>
      <c r="D74" s="475"/>
      <c r="E74" s="475"/>
      <c r="F74" s="475"/>
      <c r="G74" s="475"/>
      <c r="H74" s="475"/>
      <c r="I74" s="475"/>
      <c r="J74" s="475"/>
      <c r="K74" s="475"/>
      <c r="L74" s="475"/>
      <c r="M74" s="475"/>
      <c r="N74" s="475"/>
      <c r="O74" s="475"/>
      <c r="P74" s="475"/>
    </row>
    <row r="75" spans="1:16">
      <c r="A75" s="475"/>
      <c r="B75" s="475"/>
      <c r="C75" s="475"/>
      <c r="D75" s="475"/>
      <c r="E75" s="475"/>
      <c r="F75" s="475"/>
      <c r="G75" s="475"/>
      <c r="H75" s="475"/>
      <c r="I75" s="475"/>
      <c r="J75" s="475"/>
      <c r="K75" s="475"/>
      <c r="L75" s="475"/>
      <c r="M75" s="475"/>
      <c r="N75" s="475"/>
      <c r="O75" s="475"/>
      <c r="P75" s="475"/>
    </row>
    <row r="76" spans="1:16">
      <c r="A76" s="475"/>
      <c r="B76" s="475"/>
      <c r="C76" s="475"/>
      <c r="D76" s="475"/>
      <c r="E76" s="475"/>
      <c r="F76" s="475"/>
      <c r="G76" s="475"/>
      <c r="H76" s="475"/>
      <c r="I76" s="475"/>
      <c r="J76" s="475"/>
      <c r="K76" s="475"/>
      <c r="L76" s="475"/>
      <c r="M76" s="475"/>
      <c r="N76" s="475"/>
      <c r="O76" s="475"/>
      <c r="P76" s="475"/>
    </row>
    <row r="77" spans="1:16">
      <c r="A77" s="475"/>
      <c r="B77" s="475"/>
      <c r="C77" s="475"/>
      <c r="D77" s="475"/>
      <c r="E77" s="475"/>
      <c r="F77" s="475"/>
      <c r="G77" s="475"/>
      <c r="H77" s="475"/>
      <c r="I77" s="475"/>
      <c r="J77" s="475"/>
      <c r="K77" s="475"/>
      <c r="L77" s="475"/>
      <c r="M77" s="475"/>
      <c r="N77" s="475"/>
      <c r="O77" s="475"/>
      <c r="P77" s="475"/>
    </row>
    <row r="78" spans="1:16">
      <c r="A78" s="475"/>
      <c r="B78" s="475"/>
      <c r="C78" s="475"/>
      <c r="D78" s="475"/>
      <c r="E78" s="475"/>
      <c r="F78" s="475"/>
      <c r="G78" s="475"/>
      <c r="H78" s="475"/>
      <c r="I78" s="475"/>
      <c r="J78" s="475"/>
      <c r="K78" s="475"/>
      <c r="L78" s="475"/>
      <c r="M78" s="475"/>
      <c r="N78" s="475"/>
      <c r="O78" s="475"/>
      <c r="P78" s="475"/>
    </row>
    <row r="79" spans="1:16">
      <c r="A79" s="475"/>
      <c r="B79" s="475"/>
      <c r="C79" s="475"/>
      <c r="D79" s="475"/>
      <c r="E79" s="475"/>
      <c r="F79" s="475"/>
      <c r="G79" s="475"/>
      <c r="H79" s="475"/>
      <c r="I79" s="475"/>
      <c r="J79" s="475"/>
      <c r="K79" s="475"/>
      <c r="L79" s="475"/>
      <c r="M79" s="475"/>
      <c r="N79" s="475"/>
      <c r="O79" s="475"/>
      <c r="P79" s="475"/>
    </row>
    <row r="80" spans="1:16">
      <c r="A80" s="475"/>
      <c r="B80" s="475"/>
      <c r="C80" s="475"/>
      <c r="D80" s="475"/>
      <c r="E80" s="475"/>
      <c r="F80" s="475"/>
      <c r="G80" s="475"/>
      <c r="H80" s="475"/>
      <c r="I80" s="475"/>
      <c r="J80" s="475"/>
      <c r="K80" s="475"/>
      <c r="L80" s="475"/>
      <c r="M80" s="475"/>
      <c r="N80" s="475"/>
      <c r="O80" s="475"/>
      <c r="P80" s="475"/>
    </row>
    <row r="81" spans="1:16">
      <c r="A81" s="475"/>
      <c r="B81" s="475"/>
      <c r="C81" s="475"/>
      <c r="D81" s="475"/>
      <c r="E81" s="475"/>
      <c r="F81" s="475"/>
      <c r="G81" s="475"/>
      <c r="H81" s="475"/>
      <c r="I81" s="475"/>
      <c r="J81" s="475"/>
      <c r="K81" s="475"/>
      <c r="L81" s="475"/>
      <c r="M81" s="475"/>
      <c r="N81" s="475"/>
      <c r="O81" s="475"/>
      <c r="P81" s="475"/>
    </row>
    <row r="82" spans="1:16">
      <c r="A82" s="475"/>
      <c r="B82" s="475"/>
      <c r="C82" s="475"/>
      <c r="D82" s="475"/>
      <c r="E82" s="475"/>
      <c r="F82" s="475"/>
      <c r="G82" s="475"/>
      <c r="H82" s="475"/>
      <c r="I82" s="475"/>
      <c r="J82" s="475"/>
      <c r="K82" s="475"/>
      <c r="L82" s="475"/>
      <c r="M82" s="475"/>
      <c r="N82" s="475"/>
      <c r="O82" s="475"/>
      <c r="P82" s="475"/>
    </row>
    <row r="83" spans="1:16">
      <c r="A83" s="475"/>
      <c r="B83" s="475"/>
      <c r="C83" s="475"/>
      <c r="D83" s="475"/>
      <c r="E83" s="475"/>
      <c r="F83" s="475"/>
      <c r="G83" s="475"/>
      <c r="H83" s="475"/>
      <c r="I83" s="475"/>
      <c r="J83" s="475"/>
      <c r="K83" s="475"/>
      <c r="L83" s="475"/>
      <c r="M83" s="475"/>
      <c r="N83" s="475"/>
      <c r="O83" s="475"/>
      <c r="P83" s="475"/>
    </row>
    <row r="84" spans="1:16">
      <c r="A84" s="475"/>
      <c r="B84" s="475"/>
      <c r="C84" s="475"/>
      <c r="D84" s="475"/>
      <c r="E84" s="475"/>
      <c r="F84" s="475"/>
      <c r="G84" s="475"/>
      <c r="H84" s="475"/>
      <c r="I84" s="475"/>
      <c r="J84" s="475"/>
      <c r="K84" s="475"/>
      <c r="L84" s="475"/>
      <c r="M84" s="475"/>
      <c r="N84" s="475"/>
      <c r="O84" s="475"/>
      <c r="P84" s="475"/>
    </row>
    <row r="85" spans="1:16">
      <c r="A85" s="475"/>
      <c r="B85" s="475"/>
      <c r="C85" s="475"/>
      <c r="D85" s="475"/>
      <c r="E85" s="475"/>
      <c r="F85" s="475"/>
      <c r="G85" s="475"/>
      <c r="H85" s="475"/>
      <c r="I85" s="475"/>
      <c r="J85" s="475"/>
      <c r="K85" s="475"/>
      <c r="L85" s="475"/>
      <c r="M85" s="475"/>
      <c r="N85" s="475"/>
      <c r="O85" s="475"/>
      <c r="P85" s="475"/>
    </row>
    <row r="86" spans="1:16">
      <c r="A86" s="475"/>
      <c r="B86" s="475"/>
      <c r="C86" s="475"/>
      <c r="D86" s="475"/>
      <c r="E86" s="475"/>
      <c r="F86" s="475"/>
      <c r="G86" s="475"/>
      <c r="H86" s="475"/>
      <c r="I86" s="475"/>
      <c r="J86" s="475"/>
      <c r="K86" s="475"/>
      <c r="L86" s="475"/>
      <c r="M86" s="475"/>
      <c r="N86" s="475"/>
      <c r="O86" s="475"/>
      <c r="P86" s="475"/>
    </row>
    <row r="87" spans="1:16">
      <c r="A87" s="475"/>
      <c r="B87" s="475"/>
      <c r="C87" s="475"/>
      <c r="D87" s="475"/>
      <c r="E87" s="475"/>
      <c r="F87" s="475"/>
      <c r="G87" s="475"/>
      <c r="H87" s="475"/>
      <c r="I87" s="475"/>
      <c r="J87" s="475"/>
      <c r="K87" s="475"/>
      <c r="L87" s="475"/>
      <c r="M87" s="475"/>
      <c r="N87" s="475"/>
      <c r="O87" s="475"/>
      <c r="P87" s="475"/>
    </row>
    <row r="88" spans="1:16">
      <c r="A88" s="475"/>
      <c r="B88" s="475"/>
      <c r="C88" s="475"/>
      <c r="D88" s="475"/>
      <c r="E88" s="475"/>
      <c r="F88" s="475"/>
      <c r="G88" s="475"/>
      <c r="H88" s="475"/>
      <c r="I88" s="475"/>
      <c r="J88" s="475"/>
      <c r="K88" s="475"/>
      <c r="L88" s="475"/>
      <c r="M88" s="475"/>
      <c r="N88" s="475"/>
      <c r="O88" s="475"/>
      <c r="P88" s="475"/>
    </row>
    <row r="89" spans="1:16">
      <c r="A89" s="475"/>
      <c r="B89" s="475"/>
      <c r="C89" s="475"/>
      <c r="D89" s="475"/>
      <c r="E89" s="475"/>
      <c r="F89" s="475"/>
      <c r="G89" s="475"/>
      <c r="H89" s="475"/>
      <c r="I89" s="475"/>
      <c r="J89" s="475"/>
      <c r="K89" s="475"/>
      <c r="L89" s="475"/>
      <c r="M89" s="475"/>
      <c r="N89" s="475"/>
      <c r="O89" s="475"/>
      <c r="P89" s="475"/>
    </row>
    <row r="90" spans="1:16">
      <c r="A90" s="475"/>
      <c r="B90" s="475"/>
      <c r="C90" s="475"/>
      <c r="D90" s="475"/>
      <c r="E90" s="475"/>
      <c r="F90" s="475"/>
      <c r="G90" s="475"/>
      <c r="H90" s="475"/>
      <c r="I90" s="475"/>
      <c r="J90" s="475"/>
      <c r="K90" s="475"/>
      <c r="L90" s="475"/>
      <c r="M90" s="475"/>
      <c r="N90" s="475"/>
      <c r="O90" s="475"/>
      <c r="P90" s="475"/>
    </row>
    <row r="91" spans="1:16">
      <c r="A91" s="475"/>
      <c r="B91" s="475"/>
      <c r="C91" s="475"/>
      <c r="D91" s="475"/>
      <c r="E91" s="475"/>
      <c r="F91" s="475"/>
      <c r="G91" s="475"/>
      <c r="H91" s="475"/>
      <c r="I91" s="475"/>
      <c r="J91" s="475"/>
      <c r="K91" s="475"/>
      <c r="L91" s="475"/>
      <c r="M91" s="475"/>
      <c r="N91" s="475"/>
      <c r="O91" s="475"/>
      <c r="P91" s="475"/>
    </row>
    <row r="92" spans="1:16">
      <c r="A92" s="475"/>
      <c r="B92" s="475"/>
      <c r="C92" s="475"/>
      <c r="D92" s="475"/>
      <c r="E92" s="475"/>
      <c r="F92" s="475"/>
      <c r="G92" s="475"/>
      <c r="H92" s="475"/>
      <c r="I92" s="475"/>
      <c r="J92" s="475"/>
      <c r="K92" s="475"/>
      <c r="L92" s="475"/>
      <c r="M92" s="475"/>
      <c r="N92" s="475"/>
      <c r="O92" s="475"/>
      <c r="P92" s="475"/>
    </row>
    <row r="93" spans="1:16">
      <c r="A93" s="475"/>
      <c r="B93" s="475"/>
      <c r="C93" s="475"/>
      <c r="D93" s="475"/>
      <c r="E93" s="475"/>
      <c r="F93" s="475"/>
      <c r="G93" s="475"/>
      <c r="H93" s="475"/>
      <c r="I93" s="475"/>
      <c r="J93" s="475"/>
      <c r="K93" s="475"/>
      <c r="L93" s="475"/>
      <c r="M93" s="475"/>
      <c r="N93" s="475"/>
      <c r="O93" s="475"/>
      <c r="P93" s="475"/>
    </row>
    <row r="94" spans="1:16">
      <c r="A94" s="475"/>
      <c r="B94" s="475"/>
      <c r="C94" s="475"/>
      <c r="D94" s="475"/>
      <c r="E94" s="475"/>
      <c r="F94" s="475"/>
      <c r="G94" s="475"/>
      <c r="H94" s="475"/>
      <c r="I94" s="475"/>
      <c r="J94" s="475"/>
      <c r="K94" s="475"/>
      <c r="L94" s="475"/>
      <c r="M94" s="475"/>
      <c r="N94" s="475"/>
      <c r="O94" s="475"/>
      <c r="P94" s="475"/>
    </row>
    <row r="95" spans="1:16">
      <c r="A95" s="475"/>
      <c r="B95" s="475"/>
      <c r="C95" s="475"/>
      <c r="D95" s="475"/>
      <c r="E95" s="475"/>
      <c r="F95" s="475"/>
      <c r="G95" s="475"/>
      <c r="H95" s="475"/>
      <c r="I95" s="475"/>
      <c r="J95" s="475"/>
      <c r="K95" s="475"/>
      <c r="L95" s="475"/>
      <c r="M95" s="475"/>
      <c r="N95" s="475"/>
      <c r="O95" s="475"/>
      <c r="P95" s="475"/>
    </row>
    <row r="96" spans="1:16">
      <c r="A96" s="475"/>
      <c r="B96" s="475"/>
      <c r="C96" s="475"/>
      <c r="D96" s="475"/>
      <c r="E96" s="475"/>
      <c r="F96" s="475"/>
      <c r="G96" s="475"/>
      <c r="H96" s="475"/>
      <c r="I96" s="475"/>
      <c r="J96" s="475"/>
      <c r="K96" s="475"/>
      <c r="L96" s="475"/>
      <c r="M96" s="475"/>
      <c r="N96" s="475"/>
      <c r="O96" s="475"/>
      <c r="P96" s="475"/>
    </row>
    <row r="97" spans="1:16">
      <c r="A97" s="475"/>
      <c r="B97" s="475"/>
      <c r="C97" s="475"/>
      <c r="D97" s="475"/>
      <c r="E97" s="475"/>
      <c r="F97" s="475"/>
      <c r="G97" s="475"/>
      <c r="H97" s="475"/>
      <c r="I97" s="475"/>
      <c r="J97" s="475"/>
      <c r="K97" s="475"/>
      <c r="L97" s="475"/>
      <c r="M97" s="475"/>
      <c r="N97" s="475"/>
      <c r="O97" s="475"/>
      <c r="P97" s="475"/>
    </row>
    <row r="98" spans="1:16">
      <c r="A98" s="475"/>
      <c r="B98" s="475"/>
      <c r="C98" s="475"/>
      <c r="D98" s="475"/>
      <c r="E98" s="475"/>
      <c r="F98" s="475"/>
      <c r="G98" s="475"/>
      <c r="H98" s="475"/>
      <c r="I98" s="475"/>
      <c r="J98" s="475"/>
      <c r="K98" s="475"/>
      <c r="L98" s="475"/>
      <c r="M98" s="475"/>
      <c r="N98" s="475"/>
      <c r="O98" s="475"/>
      <c r="P98" s="475"/>
    </row>
    <row r="99" spans="1:16">
      <c r="A99" s="475"/>
      <c r="B99" s="475"/>
      <c r="C99" s="475"/>
      <c r="D99" s="475"/>
      <c r="E99" s="475"/>
      <c r="F99" s="475"/>
      <c r="G99" s="475"/>
      <c r="H99" s="475"/>
      <c r="I99" s="475"/>
      <c r="J99" s="475"/>
      <c r="K99" s="475"/>
      <c r="L99" s="475"/>
      <c r="M99" s="475"/>
      <c r="N99" s="475"/>
      <c r="O99" s="475"/>
      <c r="P99" s="475"/>
    </row>
    <row r="100" spans="1:16">
      <c r="A100" s="475"/>
      <c r="B100" s="475"/>
      <c r="C100" s="475"/>
      <c r="D100" s="475"/>
      <c r="E100" s="475"/>
      <c r="F100" s="475"/>
      <c r="G100" s="475"/>
      <c r="H100" s="475"/>
      <c r="I100" s="475"/>
      <c r="J100" s="475"/>
      <c r="K100" s="475"/>
      <c r="L100" s="475"/>
      <c r="M100" s="475"/>
      <c r="N100" s="475"/>
      <c r="O100" s="475"/>
      <c r="P100" s="475"/>
    </row>
    <row r="101" spans="1:16">
      <c r="A101" s="475"/>
      <c r="B101" s="475"/>
      <c r="C101" s="475"/>
      <c r="D101" s="475"/>
      <c r="E101" s="475"/>
      <c r="F101" s="475"/>
      <c r="G101" s="475"/>
      <c r="H101" s="475"/>
      <c r="I101" s="475"/>
      <c r="J101" s="475"/>
      <c r="K101" s="475"/>
      <c r="L101" s="475"/>
      <c r="M101" s="475"/>
      <c r="N101" s="475"/>
      <c r="O101" s="475"/>
      <c r="P101" s="475"/>
    </row>
    <row r="102" spans="1:16">
      <c r="A102" s="475"/>
      <c r="B102" s="475"/>
      <c r="C102" s="475"/>
      <c r="D102" s="475"/>
      <c r="E102" s="475"/>
      <c r="F102" s="475"/>
      <c r="G102" s="475"/>
      <c r="H102" s="475"/>
      <c r="I102" s="475"/>
      <c r="J102" s="475"/>
      <c r="K102" s="475"/>
      <c r="L102" s="475"/>
      <c r="M102" s="475"/>
      <c r="N102" s="475"/>
      <c r="O102" s="475"/>
      <c r="P102" s="475"/>
    </row>
    <row r="103" spans="1:16">
      <c r="A103" s="475"/>
      <c r="B103" s="475"/>
      <c r="C103" s="475"/>
      <c r="D103" s="475"/>
      <c r="E103" s="475"/>
      <c r="F103" s="475"/>
      <c r="G103" s="475"/>
      <c r="H103" s="475"/>
      <c r="I103" s="475"/>
      <c r="J103" s="475"/>
      <c r="K103" s="475"/>
      <c r="L103" s="475"/>
      <c r="M103" s="475"/>
      <c r="N103" s="475"/>
      <c r="O103" s="475"/>
      <c r="P103" s="475"/>
    </row>
    <row r="104" spans="1:16">
      <c r="A104" s="475"/>
      <c r="B104" s="475"/>
      <c r="C104" s="475"/>
      <c r="D104" s="475"/>
      <c r="E104" s="475"/>
      <c r="F104" s="475"/>
      <c r="G104" s="475"/>
      <c r="H104" s="475"/>
      <c r="I104" s="475"/>
      <c r="J104" s="475"/>
      <c r="K104" s="475"/>
      <c r="L104" s="475"/>
      <c r="M104" s="475"/>
      <c r="N104" s="475"/>
      <c r="O104" s="475"/>
      <c r="P104" s="475"/>
    </row>
    <row r="105" spans="1:16">
      <c r="A105" s="475"/>
      <c r="B105" s="475"/>
      <c r="C105" s="475"/>
      <c r="D105" s="475"/>
      <c r="E105" s="475"/>
      <c r="F105" s="475"/>
      <c r="G105" s="475"/>
      <c r="H105" s="475"/>
      <c r="I105" s="475"/>
      <c r="J105" s="475"/>
      <c r="K105" s="475"/>
      <c r="L105" s="475"/>
      <c r="M105" s="475"/>
      <c r="N105" s="475"/>
      <c r="O105" s="475"/>
      <c r="P105" s="475"/>
    </row>
    <row r="106" spans="1:16">
      <c r="A106" s="475"/>
      <c r="B106" s="475"/>
      <c r="C106" s="475"/>
      <c r="D106" s="475"/>
      <c r="E106" s="475"/>
      <c r="F106" s="475"/>
      <c r="G106" s="475"/>
      <c r="H106" s="475"/>
      <c r="I106" s="475"/>
      <c r="J106" s="475"/>
      <c r="K106" s="475"/>
      <c r="L106" s="475"/>
      <c r="M106" s="475"/>
      <c r="N106" s="475"/>
      <c r="O106" s="475"/>
      <c r="P106" s="475"/>
    </row>
    <row r="107" spans="1:16">
      <c r="A107" s="475"/>
      <c r="B107" s="475"/>
      <c r="C107" s="475"/>
      <c r="D107" s="475"/>
      <c r="E107" s="475"/>
      <c r="F107" s="475"/>
      <c r="G107" s="475"/>
      <c r="H107" s="475"/>
      <c r="I107" s="475"/>
      <c r="J107" s="475"/>
      <c r="K107" s="475"/>
      <c r="L107" s="475"/>
      <c r="M107" s="475"/>
      <c r="N107" s="475"/>
      <c r="O107" s="475"/>
      <c r="P107" s="475"/>
    </row>
    <row r="108" spans="1:16">
      <c r="A108" s="475"/>
      <c r="B108" s="475"/>
      <c r="C108" s="475"/>
      <c r="D108" s="475"/>
      <c r="E108" s="475"/>
      <c r="F108" s="475"/>
      <c r="G108" s="475"/>
      <c r="H108" s="475"/>
      <c r="I108" s="475"/>
      <c r="J108" s="475"/>
      <c r="K108" s="475"/>
      <c r="L108" s="475"/>
      <c r="M108" s="475"/>
      <c r="N108" s="475"/>
      <c r="O108" s="475"/>
      <c r="P108" s="475"/>
    </row>
    <row r="109" spans="1:16">
      <c r="A109" s="475"/>
      <c r="B109" s="475"/>
      <c r="C109" s="475"/>
      <c r="D109" s="475"/>
      <c r="E109" s="475"/>
      <c r="F109" s="475"/>
      <c r="G109" s="475"/>
      <c r="H109" s="475"/>
      <c r="I109" s="475"/>
      <c r="J109" s="475"/>
      <c r="K109" s="475"/>
      <c r="L109" s="475"/>
      <c r="M109" s="475"/>
      <c r="N109" s="475"/>
      <c r="O109" s="475"/>
      <c r="P109" s="475"/>
    </row>
    <row r="110" spans="1:16">
      <c r="A110" s="475"/>
      <c r="B110" s="475"/>
      <c r="C110" s="475"/>
      <c r="D110" s="475"/>
      <c r="E110" s="475"/>
      <c r="F110" s="475"/>
      <c r="G110" s="475"/>
      <c r="H110" s="475"/>
      <c r="I110" s="475"/>
      <c r="J110" s="475"/>
      <c r="K110" s="475"/>
      <c r="L110" s="475"/>
      <c r="M110" s="475"/>
      <c r="N110" s="475"/>
      <c r="O110" s="475"/>
      <c r="P110" s="475"/>
    </row>
    <row r="111" spans="1:16">
      <c r="A111" s="475"/>
      <c r="B111" s="475"/>
      <c r="C111" s="475"/>
      <c r="D111" s="475"/>
      <c r="E111" s="475"/>
      <c r="F111" s="475"/>
      <c r="G111" s="475"/>
      <c r="H111" s="475"/>
      <c r="I111" s="475"/>
      <c r="J111" s="475"/>
      <c r="K111" s="475"/>
      <c r="L111" s="475"/>
      <c r="M111" s="475"/>
      <c r="N111" s="475"/>
      <c r="O111" s="475"/>
      <c r="P111" s="475"/>
    </row>
    <row r="112" spans="1:16">
      <c r="A112" s="475"/>
      <c r="B112" s="475"/>
      <c r="C112" s="475"/>
      <c r="D112" s="475"/>
      <c r="E112" s="475"/>
      <c r="F112" s="475"/>
      <c r="G112" s="475"/>
      <c r="H112" s="475"/>
      <c r="I112" s="475"/>
      <c r="J112" s="475"/>
      <c r="K112" s="475"/>
      <c r="L112" s="475"/>
      <c r="M112" s="475"/>
      <c r="N112" s="475"/>
      <c r="O112" s="475"/>
      <c r="P112" s="475"/>
    </row>
    <row r="113" spans="1:16">
      <c r="A113" s="475"/>
      <c r="B113" s="475"/>
      <c r="C113" s="475"/>
      <c r="D113" s="475"/>
      <c r="E113" s="475"/>
      <c r="F113" s="475"/>
      <c r="G113" s="475"/>
      <c r="H113" s="475"/>
      <c r="I113" s="475"/>
      <c r="J113" s="475"/>
      <c r="K113" s="475"/>
      <c r="L113" s="475"/>
      <c r="M113" s="475"/>
      <c r="N113" s="475"/>
      <c r="O113" s="475"/>
      <c r="P113" s="475"/>
    </row>
    <row r="114" spans="1:16">
      <c r="A114" s="475"/>
      <c r="B114" s="475"/>
      <c r="C114" s="475"/>
      <c r="D114" s="475"/>
      <c r="E114" s="475"/>
      <c r="F114" s="475"/>
      <c r="G114" s="475"/>
      <c r="H114" s="475"/>
      <c r="I114" s="475"/>
      <c r="J114" s="475"/>
      <c r="K114" s="475"/>
      <c r="L114" s="475"/>
      <c r="M114" s="475"/>
      <c r="N114" s="475"/>
      <c r="O114" s="475"/>
      <c r="P114" s="475"/>
    </row>
    <row r="115" spans="1:16">
      <c r="A115" s="475"/>
      <c r="B115" s="475"/>
      <c r="C115" s="475"/>
      <c r="D115" s="475"/>
      <c r="E115" s="475"/>
      <c r="F115" s="475"/>
      <c r="G115" s="475"/>
      <c r="H115" s="475"/>
      <c r="I115" s="475"/>
      <c r="J115" s="475"/>
      <c r="K115" s="475"/>
      <c r="L115" s="475"/>
      <c r="M115" s="475"/>
      <c r="N115" s="475"/>
      <c r="O115" s="475"/>
      <c r="P115" s="475"/>
    </row>
    <row r="116" spans="1:16">
      <c r="A116" s="475"/>
      <c r="B116" s="475"/>
      <c r="C116" s="475"/>
      <c r="D116" s="475"/>
      <c r="E116" s="475"/>
      <c r="F116" s="475"/>
      <c r="G116" s="475"/>
      <c r="H116" s="475"/>
      <c r="I116" s="475"/>
      <c r="J116" s="475"/>
      <c r="K116" s="475"/>
      <c r="L116" s="475"/>
      <c r="M116" s="475"/>
      <c r="N116" s="475"/>
      <c r="O116" s="475"/>
      <c r="P116" s="475"/>
    </row>
    <row r="117" spans="1:16">
      <c r="A117" s="475"/>
      <c r="B117" s="475"/>
      <c r="C117" s="475"/>
      <c r="D117" s="475"/>
      <c r="E117" s="475"/>
      <c r="F117" s="475"/>
      <c r="G117" s="475"/>
      <c r="H117" s="475"/>
      <c r="I117" s="475"/>
      <c r="J117" s="475"/>
      <c r="K117" s="475"/>
      <c r="L117" s="475"/>
      <c r="M117" s="475"/>
      <c r="N117" s="475"/>
      <c r="O117" s="475"/>
      <c r="P117" s="475"/>
    </row>
    <row r="118" spans="1:16">
      <c r="A118" s="475"/>
      <c r="B118" s="475"/>
      <c r="C118" s="475"/>
      <c r="D118" s="475"/>
      <c r="E118" s="475"/>
      <c r="F118" s="475"/>
      <c r="G118" s="475"/>
      <c r="H118" s="475"/>
      <c r="I118" s="475"/>
      <c r="J118" s="475"/>
      <c r="K118" s="475"/>
      <c r="L118" s="475"/>
      <c r="M118" s="475"/>
      <c r="N118" s="475"/>
      <c r="O118" s="475"/>
      <c r="P118" s="475"/>
    </row>
    <row r="119" spans="1:16">
      <c r="A119" s="475"/>
      <c r="B119" s="475"/>
      <c r="C119" s="475"/>
      <c r="D119" s="475"/>
      <c r="E119" s="475"/>
      <c r="F119" s="475"/>
      <c r="G119" s="475"/>
      <c r="H119" s="475"/>
      <c r="I119" s="475"/>
      <c r="J119" s="475"/>
      <c r="K119" s="475"/>
      <c r="L119" s="475"/>
      <c r="M119" s="475"/>
      <c r="N119" s="475"/>
      <c r="O119" s="475"/>
      <c r="P119" s="475"/>
    </row>
    <row r="120" spans="1:16">
      <c r="A120" s="475"/>
      <c r="B120" s="475"/>
      <c r="C120" s="475"/>
      <c r="D120" s="475"/>
      <c r="E120" s="475"/>
      <c r="F120" s="475"/>
      <c r="G120" s="475"/>
      <c r="H120" s="475"/>
      <c r="I120" s="475"/>
      <c r="J120" s="475"/>
      <c r="K120" s="475"/>
      <c r="L120" s="475"/>
      <c r="M120" s="475"/>
      <c r="N120" s="475"/>
      <c r="O120" s="475"/>
      <c r="P120" s="475"/>
    </row>
    <row r="121" spans="1:16">
      <c r="A121" s="475"/>
      <c r="B121" s="475"/>
      <c r="C121" s="475"/>
      <c r="D121" s="475"/>
      <c r="E121" s="475"/>
      <c r="F121" s="475"/>
      <c r="G121" s="475"/>
      <c r="H121" s="475"/>
      <c r="I121" s="475"/>
      <c r="J121" s="475"/>
      <c r="K121" s="475"/>
      <c r="L121" s="475"/>
      <c r="M121" s="475"/>
      <c r="N121" s="475"/>
      <c r="O121" s="475"/>
      <c r="P121" s="475"/>
    </row>
    <row r="122" spans="1:16">
      <c r="A122" s="475"/>
      <c r="B122" s="475"/>
      <c r="C122" s="475"/>
      <c r="D122" s="475"/>
      <c r="E122" s="475"/>
      <c r="F122" s="475"/>
      <c r="G122" s="475"/>
      <c r="H122" s="475"/>
      <c r="I122" s="475"/>
      <c r="J122" s="475"/>
      <c r="K122" s="475"/>
      <c r="L122" s="475"/>
      <c r="M122" s="475"/>
      <c r="N122" s="475"/>
      <c r="O122" s="475"/>
      <c r="P122" s="475"/>
    </row>
    <row r="123" spans="1:16">
      <c r="A123" s="475"/>
      <c r="B123" s="475"/>
      <c r="C123" s="475"/>
      <c r="D123" s="475"/>
      <c r="E123" s="475"/>
      <c r="F123" s="475"/>
      <c r="G123" s="475"/>
      <c r="H123" s="475"/>
      <c r="I123" s="475"/>
      <c r="J123" s="475"/>
      <c r="K123" s="475"/>
      <c r="L123" s="475"/>
      <c r="M123" s="475"/>
      <c r="N123" s="475"/>
      <c r="O123" s="475"/>
      <c r="P123" s="475"/>
    </row>
    <row r="124" spans="1:16">
      <c r="A124" s="475"/>
      <c r="B124" s="475"/>
      <c r="C124" s="475"/>
      <c r="D124" s="475"/>
      <c r="E124" s="475"/>
      <c r="F124" s="475"/>
      <c r="G124" s="475"/>
      <c r="H124" s="475"/>
      <c r="I124" s="475"/>
      <c r="J124" s="475"/>
      <c r="K124" s="475"/>
      <c r="L124" s="475"/>
      <c r="M124" s="475"/>
      <c r="N124" s="475"/>
      <c r="O124" s="475"/>
      <c r="P124" s="475"/>
    </row>
    <row r="125" spans="1:16">
      <c r="A125" s="475"/>
      <c r="B125" s="475"/>
      <c r="C125" s="475"/>
      <c r="D125" s="475"/>
      <c r="E125" s="475"/>
      <c r="F125" s="475"/>
      <c r="G125" s="475"/>
      <c r="H125" s="475"/>
      <c r="I125" s="475"/>
      <c r="J125" s="475"/>
      <c r="K125" s="475"/>
      <c r="L125" s="475"/>
      <c r="M125" s="475"/>
      <c r="N125" s="475"/>
      <c r="O125" s="475"/>
      <c r="P125" s="475"/>
    </row>
    <row r="126" spans="1:16">
      <c r="A126" s="475"/>
      <c r="B126" s="475"/>
      <c r="C126" s="475"/>
      <c r="D126" s="475"/>
      <c r="E126" s="475"/>
      <c r="F126" s="475"/>
      <c r="G126" s="475"/>
      <c r="H126" s="475"/>
      <c r="I126" s="475"/>
      <c r="J126" s="475"/>
      <c r="K126" s="475"/>
      <c r="L126" s="475"/>
      <c r="M126" s="475"/>
      <c r="N126" s="475"/>
      <c r="O126" s="475"/>
      <c r="P126" s="475"/>
    </row>
    <row r="127" spans="1:16">
      <c r="A127" s="475"/>
      <c r="B127" s="475"/>
      <c r="C127" s="475"/>
      <c r="D127" s="475"/>
      <c r="E127" s="475"/>
      <c r="F127" s="475"/>
      <c r="G127" s="475"/>
      <c r="H127" s="475"/>
      <c r="I127" s="475"/>
      <c r="J127" s="475"/>
      <c r="K127" s="475"/>
      <c r="L127" s="475"/>
      <c r="M127" s="475"/>
      <c r="N127" s="475"/>
      <c r="O127" s="475"/>
      <c r="P127" s="475"/>
    </row>
    <row r="128" spans="1:16">
      <c r="A128" s="475"/>
      <c r="B128" s="475"/>
      <c r="C128" s="475"/>
      <c r="D128" s="475"/>
      <c r="E128" s="475"/>
      <c r="F128" s="475"/>
      <c r="G128" s="475"/>
      <c r="H128" s="475"/>
      <c r="I128" s="475"/>
      <c r="J128" s="475"/>
      <c r="K128" s="475"/>
      <c r="L128" s="475"/>
      <c r="M128" s="475"/>
      <c r="N128" s="475"/>
      <c r="O128" s="475"/>
      <c r="P128" s="475"/>
    </row>
    <row r="129" spans="1:16">
      <c r="A129" s="475"/>
      <c r="B129" s="475"/>
      <c r="C129" s="475"/>
      <c r="D129" s="475"/>
      <c r="E129" s="475"/>
      <c r="F129" s="475"/>
      <c r="G129" s="475"/>
      <c r="H129" s="475"/>
      <c r="I129" s="475"/>
      <c r="J129" s="475"/>
      <c r="K129" s="475"/>
      <c r="L129" s="475"/>
      <c r="M129" s="475"/>
      <c r="N129" s="475"/>
      <c r="O129" s="475"/>
      <c r="P129" s="475"/>
    </row>
    <row r="130" spans="1:16">
      <c r="A130" s="475"/>
      <c r="B130" s="475"/>
      <c r="C130" s="475"/>
      <c r="D130" s="475"/>
      <c r="E130" s="475"/>
      <c r="F130" s="475"/>
      <c r="G130" s="475"/>
      <c r="H130" s="475"/>
      <c r="I130" s="475"/>
      <c r="J130" s="475"/>
      <c r="K130" s="475"/>
      <c r="L130" s="475"/>
      <c r="M130" s="475"/>
      <c r="N130" s="475"/>
      <c r="O130" s="475"/>
      <c r="P130" s="475"/>
    </row>
    <row r="131" spans="1:16">
      <c r="A131" s="475"/>
      <c r="B131" s="475"/>
      <c r="C131" s="475"/>
      <c r="D131" s="475"/>
      <c r="E131" s="475"/>
      <c r="F131" s="475"/>
      <c r="G131" s="475"/>
      <c r="H131" s="475"/>
      <c r="I131" s="475"/>
      <c r="J131" s="475"/>
      <c r="K131" s="475"/>
      <c r="L131" s="475"/>
      <c r="M131" s="475"/>
      <c r="N131" s="475"/>
      <c r="O131" s="475"/>
      <c r="P131" s="475"/>
    </row>
    <row r="132" spans="1:16">
      <c r="A132" s="475"/>
      <c r="B132" s="475"/>
      <c r="C132" s="475"/>
      <c r="D132" s="475"/>
      <c r="E132" s="475"/>
      <c r="F132" s="475"/>
      <c r="G132" s="475"/>
      <c r="H132" s="475"/>
      <c r="I132" s="475"/>
      <c r="J132" s="475"/>
      <c r="K132" s="475"/>
      <c r="L132" s="475"/>
      <c r="M132" s="475"/>
      <c r="N132" s="475"/>
      <c r="O132" s="475"/>
      <c r="P132" s="475"/>
    </row>
    <row r="133" spans="1:16">
      <c r="A133" s="475"/>
      <c r="B133" s="475"/>
      <c r="C133" s="475"/>
      <c r="D133" s="475"/>
      <c r="E133" s="475"/>
      <c r="F133" s="475"/>
      <c r="G133" s="475"/>
      <c r="H133" s="475"/>
      <c r="I133" s="475"/>
      <c r="J133" s="475"/>
      <c r="K133" s="475"/>
      <c r="L133" s="475"/>
      <c r="M133" s="475"/>
      <c r="N133" s="475"/>
      <c r="O133" s="475"/>
      <c r="P133" s="475"/>
    </row>
    <row r="134" spans="1:16">
      <c r="A134" s="475"/>
      <c r="B134" s="475"/>
      <c r="C134" s="475"/>
      <c r="D134" s="475"/>
      <c r="E134" s="475"/>
      <c r="F134" s="475"/>
      <c r="G134" s="475"/>
      <c r="H134" s="475"/>
      <c r="I134" s="475"/>
      <c r="J134" s="475"/>
      <c r="K134" s="475"/>
      <c r="L134" s="475"/>
      <c r="M134" s="475"/>
      <c r="N134" s="475"/>
      <c r="O134" s="475"/>
      <c r="P134" s="475"/>
    </row>
    <row r="135" spans="1:16">
      <c r="A135" s="475"/>
      <c r="B135" s="475"/>
      <c r="C135" s="475"/>
      <c r="D135" s="475"/>
      <c r="E135" s="475"/>
      <c r="F135" s="475"/>
      <c r="G135" s="475"/>
      <c r="H135" s="475"/>
      <c r="I135" s="475"/>
      <c r="J135" s="475"/>
      <c r="K135" s="475"/>
      <c r="L135" s="475"/>
      <c r="M135" s="475"/>
      <c r="N135" s="475"/>
      <c r="O135" s="475"/>
      <c r="P135" s="475"/>
    </row>
    <row r="136" spans="1:16">
      <c r="A136" s="475"/>
      <c r="B136" s="475"/>
      <c r="C136" s="475"/>
      <c r="D136" s="475"/>
      <c r="E136" s="475"/>
      <c r="F136" s="475"/>
      <c r="G136" s="475"/>
      <c r="H136" s="475"/>
      <c r="I136" s="475"/>
      <c r="J136" s="475"/>
      <c r="K136" s="475"/>
      <c r="L136" s="475"/>
      <c r="M136" s="475"/>
      <c r="N136" s="475"/>
      <c r="O136" s="475"/>
      <c r="P136" s="475"/>
    </row>
    <row r="137" spans="1:16">
      <c r="A137" s="475"/>
      <c r="B137" s="475"/>
      <c r="C137" s="475"/>
      <c r="D137" s="475"/>
      <c r="E137" s="475"/>
      <c r="F137" s="475"/>
      <c r="G137" s="475"/>
      <c r="H137" s="475"/>
      <c r="I137" s="475"/>
      <c r="J137" s="475"/>
      <c r="K137" s="475"/>
      <c r="L137" s="475"/>
      <c r="M137" s="475"/>
      <c r="N137" s="475"/>
      <c r="O137" s="475"/>
      <c r="P137" s="475"/>
    </row>
    <row r="138" spans="1:16">
      <c r="A138" s="475"/>
      <c r="B138" s="475"/>
      <c r="C138" s="475"/>
      <c r="D138" s="475"/>
      <c r="E138" s="475"/>
      <c r="F138" s="475"/>
      <c r="G138" s="475"/>
      <c r="H138" s="475"/>
      <c r="I138" s="475"/>
      <c r="J138" s="475"/>
      <c r="K138" s="475"/>
      <c r="L138" s="475"/>
      <c r="M138" s="475"/>
      <c r="N138" s="475"/>
      <c r="O138" s="475"/>
      <c r="P138" s="475"/>
    </row>
    <row r="139" spans="1:16">
      <c r="A139" s="475"/>
      <c r="B139" s="475"/>
      <c r="C139" s="475"/>
      <c r="D139" s="475"/>
      <c r="E139" s="475"/>
      <c r="F139" s="475"/>
      <c r="G139" s="475"/>
      <c r="H139" s="475"/>
      <c r="I139" s="475"/>
      <c r="J139" s="475"/>
      <c r="K139" s="475"/>
      <c r="L139" s="475"/>
      <c r="M139" s="475"/>
      <c r="N139" s="475"/>
      <c r="O139" s="475"/>
      <c r="P139" s="475"/>
    </row>
    <row r="140" spans="1:16">
      <c r="A140" s="475"/>
      <c r="B140" s="475"/>
      <c r="C140" s="475"/>
      <c r="D140" s="475"/>
      <c r="E140" s="475"/>
      <c r="F140" s="475"/>
      <c r="G140" s="475"/>
      <c r="H140" s="475"/>
      <c r="I140" s="475"/>
      <c r="J140" s="475"/>
      <c r="K140" s="475"/>
      <c r="L140" s="475"/>
      <c r="M140" s="475"/>
      <c r="N140" s="475"/>
      <c r="O140" s="475"/>
      <c r="P140" s="475"/>
    </row>
    <row r="141" spans="1:16">
      <c r="A141" s="475"/>
      <c r="B141" s="475"/>
      <c r="C141" s="475"/>
      <c r="D141" s="475"/>
      <c r="E141" s="475"/>
      <c r="F141" s="475"/>
      <c r="G141" s="475"/>
      <c r="H141" s="475"/>
      <c r="I141" s="475"/>
      <c r="J141" s="475"/>
      <c r="K141" s="475"/>
      <c r="L141" s="475"/>
      <c r="M141" s="475"/>
      <c r="N141" s="475"/>
      <c r="O141" s="475"/>
      <c r="P141" s="475"/>
    </row>
    <row r="142" spans="1:16">
      <c r="A142" s="475"/>
      <c r="B142" s="475"/>
      <c r="C142" s="475"/>
      <c r="D142" s="475"/>
      <c r="E142" s="475"/>
      <c r="F142" s="475"/>
      <c r="G142" s="475"/>
      <c r="H142" s="475"/>
      <c r="I142" s="475"/>
      <c r="J142" s="475"/>
      <c r="K142" s="475"/>
      <c r="L142" s="475"/>
      <c r="M142" s="475"/>
      <c r="N142" s="475"/>
      <c r="O142" s="475"/>
      <c r="P142" s="475"/>
    </row>
    <row r="143" spans="1:16">
      <c r="A143" s="475"/>
      <c r="B143" s="475"/>
      <c r="C143" s="475"/>
      <c r="D143" s="475"/>
      <c r="E143" s="475"/>
      <c r="F143" s="475"/>
      <c r="G143" s="475"/>
      <c r="H143" s="475"/>
      <c r="I143" s="475"/>
      <c r="J143" s="475"/>
      <c r="K143" s="475"/>
      <c r="L143" s="475"/>
      <c r="M143" s="475"/>
      <c r="N143" s="475"/>
      <c r="O143" s="475"/>
      <c r="P143" s="475"/>
    </row>
    <row r="144" spans="1:16">
      <c r="A144" s="475"/>
      <c r="B144" s="475"/>
      <c r="C144" s="475"/>
      <c r="D144" s="475"/>
      <c r="E144" s="475"/>
      <c r="F144" s="475"/>
      <c r="G144" s="475"/>
      <c r="H144" s="475"/>
      <c r="I144" s="475"/>
      <c r="J144" s="475"/>
      <c r="K144" s="475"/>
      <c r="L144" s="475"/>
      <c r="M144" s="475"/>
      <c r="N144" s="475"/>
      <c r="O144" s="475"/>
      <c r="P144" s="475"/>
    </row>
    <row r="145" spans="1:16">
      <c r="A145" s="475"/>
      <c r="B145" s="475"/>
      <c r="C145" s="475"/>
      <c r="D145" s="475"/>
      <c r="E145" s="475"/>
      <c r="F145" s="475"/>
      <c r="G145" s="475"/>
      <c r="H145" s="475"/>
      <c r="I145" s="475"/>
      <c r="J145" s="475"/>
      <c r="K145" s="475"/>
      <c r="L145" s="475"/>
      <c r="M145" s="475"/>
      <c r="N145" s="475"/>
      <c r="O145" s="475"/>
      <c r="P145" s="475"/>
    </row>
    <row r="146" spans="1:16">
      <c r="A146" s="475"/>
      <c r="B146" s="475"/>
      <c r="C146" s="475"/>
      <c r="D146" s="475"/>
      <c r="E146" s="475"/>
      <c r="F146" s="475"/>
      <c r="G146" s="475"/>
      <c r="H146" s="475"/>
      <c r="I146" s="475"/>
      <c r="J146" s="475"/>
      <c r="K146" s="475"/>
      <c r="L146" s="475"/>
      <c r="M146" s="475"/>
      <c r="N146" s="475"/>
      <c r="O146" s="475"/>
      <c r="P146" s="475"/>
    </row>
    <row r="147" spans="1:16">
      <c r="A147" s="475"/>
      <c r="B147" s="475"/>
      <c r="C147" s="475"/>
      <c r="D147" s="475"/>
      <c r="E147" s="475"/>
      <c r="F147" s="475"/>
      <c r="G147" s="475"/>
      <c r="H147" s="475"/>
      <c r="I147" s="475"/>
      <c r="J147" s="475"/>
      <c r="K147" s="475"/>
      <c r="L147" s="475"/>
      <c r="M147" s="475"/>
      <c r="N147" s="475"/>
      <c r="O147" s="475"/>
      <c r="P147" s="475"/>
    </row>
    <row r="148" spans="1:16">
      <c r="A148" s="475"/>
      <c r="B148" s="475"/>
      <c r="C148" s="475"/>
      <c r="D148" s="475"/>
      <c r="E148" s="475"/>
      <c r="F148" s="475"/>
      <c r="G148" s="475"/>
      <c r="H148" s="475"/>
      <c r="I148" s="475"/>
      <c r="J148" s="475"/>
      <c r="K148" s="475"/>
      <c r="L148" s="475"/>
      <c r="M148" s="475"/>
      <c r="N148" s="475"/>
      <c r="O148" s="475"/>
      <c r="P148" s="475"/>
    </row>
    <row r="149" spans="1:16">
      <c r="A149" s="475"/>
      <c r="B149" s="475"/>
      <c r="C149" s="475"/>
      <c r="D149" s="475"/>
      <c r="E149" s="475"/>
      <c r="F149" s="475"/>
      <c r="G149" s="475"/>
      <c r="H149" s="475"/>
      <c r="I149" s="475"/>
      <c r="J149" s="475"/>
      <c r="K149" s="475"/>
      <c r="L149" s="475"/>
      <c r="M149" s="475"/>
      <c r="N149" s="475"/>
      <c r="O149" s="475"/>
      <c r="P149" s="475"/>
    </row>
    <row r="150" spans="1:16">
      <c r="A150" s="475"/>
      <c r="B150" s="475"/>
      <c r="C150" s="475"/>
      <c r="D150" s="475"/>
      <c r="E150" s="475"/>
      <c r="F150" s="475"/>
      <c r="G150" s="475"/>
      <c r="H150" s="475"/>
      <c r="I150" s="475"/>
      <c r="J150" s="475"/>
      <c r="K150" s="475"/>
      <c r="L150" s="475"/>
      <c r="M150" s="475"/>
      <c r="N150" s="475"/>
      <c r="O150" s="475"/>
      <c r="P150" s="475"/>
    </row>
    <row r="151" spans="1:16">
      <c r="A151" s="475"/>
      <c r="B151" s="475"/>
      <c r="C151" s="475"/>
      <c r="D151" s="475"/>
      <c r="E151" s="475"/>
      <c r="F151" s="475"/>
      <c r="G151" s="475"/>
      <c r="H151" s="475"/>
      <c r="I151" s="475"/>
      <c r="J151" s="475"/>
      <c r="K151" s="475"/>
      <c r="L151" s="475"/>
      <c r="M151" s="475"/>
      <c r="N151" s="475"/>
      <c r="O151" s="475"/>
      <c r="P151" s="475"/>
    </row>
    <row r="152" spans="1:16">
      <c r="A152" s="475"/>
      <c r="B152" s="475"/>
      <c r="C152" s="475"/>
      <c r="D152" s="475"/>
      <c r="E152" s="475"/>
      <c r="F152" s="475"/>
      <c r="G152" s="475"/>
      <c r="H152" s="475"/>
      <c r="I152" s="475"/>
      <c r="J152" s="475"/>
      <c r="K152" s="475"/>
      <c r="L152" s="475"/>
      <c r="M152" s="475"/>
      <c r="N152" s="475"/>
      <c r="O152" s="475"/>
      <c r="P152" s="475"/>
    </row>
    <row r="153" spans="1:16">
      <c r="A153" s="475"/>
      <c r="B153" s="475"/>
      <c r="C153" s="475"/>
      <c r="D153" s="475"/>
      <c r="E153" s="475"/>
      <c r="F153" s="475"/>
      <c r="G153" s="475"/>
      <c r="H153" s="475"/>
      <c r="I153" s="475"/>
      <c r="J153" s="475"/>
      <c r="K153" s="475"/>
      <c r="L153" s="475"/>
      <c r="M153" s="475"/>
      <c r="N153" s="475"/>
      <c r="O153" s="475"/>
      <c r="P153" s="475"/>
    </row>
    <row r="154" spans="1:16">
      <c r="A154" s="475"/>
      <c r="B154" s="475"/>
      <c r="C154" s="475"/>
      <c r="D154" s="475"/>
      <c r="E154" s="475"/>
      <c r="F154" s="475"/>
      <c r="G154" s="475"/>
      <c r="H154" s="475"/>
      <c r="I154" s="475"/>
      <c r="J154" s="475"/>
      <c r="K154" s="475"/>
      <c r="L154" s="475"/>
      <c r="M154" s="475"/>
      <c r="N154" s="475"/>
      <c r="O154" s="475"/>
      <c r="P154" s="475"/>
    </row>
    <row r="155" spans="1:16">
      <c r="A155" s="475"/>
      <c r="B155" s="475"/>
      <c r="C155" s="475"/>
      <c r="D155" s="475"/>
      <c r="E155" s="475"/>
      <c r="F155" s="475"/>
      <c r="G155" s="475"/>
      <c r="H155" s="475"/>
      <c r="I155" s="475"/>
      <c r="J155" s="475"/>
      <c r="K155" s="475"/>
      <c r="L155" s="475"/>
      <c r="M155" s="475"/>
      <c r="N155" s="475"/>
      <c r="O155" s="475"/>
      <c r="P155" s="475"/>
    </row>
    <row r="156" spans="1:16">
      <c r="A156" s="475"/>
      <c r="B156" s="475"/>
      <c r="C156" s="475"/>
      <c r="D156" s="475"/>
      <c r="E156" s="475"/>
      <c r="F156" s="475"/>
      <c r="G156" s="475"/>
      <c r="H156" s="475"/>
      <c r="I156" s="475"/>
      <c r="J156" s="475"/>
      <c r="K156" s="475"/>
      <c r="L156" s="475"/>
      <c r="M156" s="475"/>
      <c r="N156" s="475"/>
      <c r="O156" s="475"/>
      <c r="P156" s="475"/>
    </row>
    <row r="157" spans="1:16">
      <c r="A157" s="475"/>
      <c r="B157" s="475"/>
      <c r="C157" s="475"/>
      <c r="D157" s="475"/>
      <c r="E157" s="475"/>
      <c r="F157" s="475"/>
      <c r="G157" s="475"/>
      <c r="H157" s="475"/>
      <c r="I157" s="475"/>
      <c r="J157" s="475"/>
      <c r="K157" s="475"/>
      <c r="L157" s="475"/>
      <c r="M157" s="475"/>
      <c r="N157" s="475"/>
      <c r="O157" s="475"/>
      <c r="P157" s="475"/>
    </row>
    <row r="158" spans="1:16">
      <c r="A158" s="475"/>
      <c r="B158" s="475"/>
      <c r="C158" s="475"/>
      <c r="D158" s="475"/>
      <c r="E158" s="475"/>
      <c r="F158" s="475"/>
      <c r="G158" s="475"/>
      <c r="H158" s="475"/>
      <c r="I158" s="475"/>
      <c r="J158" s="475"/>
      <c r="K158" s="475"/>
      <c r="L158" s="475"/>
      <c r="M158" s="475"/>
      <c r="N158" s="475"/>
      <c r="O158" s="475"/>
      <c r="P158" s="475"/>
    </row>
    <row r="159" spans="1:16">
      <c r="A159" s="475"/>
      <c r="B159" s="475"/>
      <c r="C159" s="475"/>
      <c r="D159" s="475"/>
      <c r="E159" s="475"/>
      <c r="F159" s="475"/>
      <c r="G159" s="475"/>
      <c r="H159" s="475"/>
      <c r="I159" s="475"/>
      <c r="J159" s="475"/>
      <c r="K159" s="475"/>
      <c r="L159" s="475"/>
      <c r="M159" s="475"/>
      <c r="N159" s="475"/>
      <c r="O159" s="475"/>
      <c r="P159" s="475"/>
    </row>
    <row r="160" spans="1:16">
      <c r="A160" s="475"/>
      <c r="B160" s="475"/>
      <c r="C160" s="475"/>
      <c r="D160" s="475"/>
      <c r="E160" s="475"/>
      <c r="F160" s="475"/>
      <c r="G160" s="475"/>
      <c r="H160" s="475"/>
      <c r="I160" s="475"/>
      <c r="J160" s="475"/>
      <c r="K160" s="475"/>
      <c r="L160" s="475"/>
      <c r="M160" s="475"/>
      <c r="N160" s="475"/>
      <c r="O160" s="475"/>
      <c r="P160" s="475"/>
    </row>
    <row r="161" spans="1:16">
      <c r="A161" s="475"/>
      <c r="B161" s="475"/>
      <c r="C161" s="475"/>
      <c r="D161" s="475"/>
      <c r="E161" s="475"/>
      <c r="F161" s="475"/>
      <c r="G161" s="475"/>
      <c r="H161" s="475"/>
      <c r="I161" s="475"/>
      <c r="J161" s="475"/>
      <c r="K161" s="475"/>
      <c r="L161" s="475"/>
      <c r="M161" s="475"/>
      <c r="N161" s="475"/>
      <c r="O161" s="475"/>
      <c r="P161" s="475"/>
    </row>
    <row r="162" spans="1:16">
      <c r="A162" s="475"/>
      <c r="B162" s="475"/>
      <c r="C162" s="475"/>
      <c r="D162" s="475"/>
      <c r="E162" s="475"/>
      <c r="F162" s="475"/>
      <c r="G162" s="475"/>
      <c r="H162" s="475"/>
      <c r="I162" s="475"/>
      <c r="J162" s="475"/>
      <c r="K162" s="475"/>
      <c r="L162" s="475"/>
      <c r="M162" s="475"/>
      <c r="N162" s="475"/>
      <c r="O162" s="475"/>
      <c r="P162" s="475"/>
    </row>
    <row r="163" spans="1:16">
      <c r="A163" s="475"/>
      <c r="B163" s="475"/>
      <c r="C163" s="475"/>
      <c r="D163" s="475"/>
      <c r="E163" s="475"/>
      <c r="F163" s="475"/>
      <c r="G163" s="475"/>
      <c r="H163" s="475"/>
      <c r="I163" s="475"/>
      <c r="J163" s="475"/>
      <c r="K163" s="475"/>
      <c r="L163" s="475"/>
      <c r="M163" s="475"/>
      <c r="N163" s="475"/>
      <c r="O163" s="475"/>
      <c r="P163" s="475"/>
    </row>
    <row r="164" spans="1:16">
      <c r="A164" s="475"/>
      <c r="B164" s="475"/>
      <c r="C164" s="475"/>
      <c r="D164" s="475"/>
      <c r="E164" s="475"/>
      <c r="F164" s="475"/>
      <c r="G164" s="475"/>
      <c r="H164" s="475"/>
      <c r="I164" s="475"/>
      <c r="J164" s="475"/>
      <c r="K164" s="475"/>
      <c r="L164" s="475"/>
      <c r="M164" s="475"/>
      <c r="N164" s="475"/>
      <c r="O164" s="475"/>
      <c r="P164" s="475"/>
    </row>
    <row r="165" spans="1:16">
      <c r="A165" s="475"/>
      <c r="B165" s="475"/>
      <c r="C165" s="475"/>
      <c r="D165" s="475"/>
      <c r="E165" s="475"/>
      <c r="F165" s="475"/>
      <c r="G165" s="475"/>
      <c r="H165" s="475"/>
      <c r="I165" s="475"/>
      <c r="J165" s="475"/>
      <c r="K165" s="475"/>
      <c r="L165" s="475"/>
      <c r="M165" s="475"/>
      <c r="N165" s="475"/>
      <c r="O165" s="475"/>
      <c r="P165" s="475"/>
    </row>
    <row r="166" spans="1:16">
      <c r="A166" s="475"/>
      <c r="B166" s="475"/>
      <c r="C166" s="475"/>
      <c r="D166" s="475"/>
      <c r="E166" s="475"/>
      <c r="F166" s="475"/>
      <c r="G166" s="475"/>
      <c r="H166" s="475"/>
      <c r="I166" s="475"/>
      <c r="J166" s="475"/>
      <c r="K166" s="475"/>
      <c r="L166" s="475"/>
      <c r="M166" s="475"/>
      <c r="N166" s="475"/>
      <c r="O166" s="475"/>
      <c r="P166" s="475"/>
    </row>
    <row r="167" spans="1:16">
      <c r="A167" s="475"/>
      <c r="B167" s="475"/>
      <c r="C167" s="475"/>
      <c r="D167" s="475"/>
      <c r="E167" s="475"/>
      <c r="F167" s="475"/>
      <c r="G167" s="475"/>
      <c r="H167" s="475"/>
      <c r="I167" s="475"/>
      <c r="J167" s="475"/>
      <c r="K167" s="475"/>
      <c r="L167" s="475"/>
      <c r="M167" s="475"/>
      <c r="N167" s="475"/>
      <c r="O167" s="475"/>
      <c r="P167" s="475"/>
    </row>
    <row r="168" spans="1:16">
      <c r="A168" s="475"/>
      <c r="B168" s="475"/>
      <c r="C168" s="475"/>
      <c r="D168" s="475"/>
      <c r="E168" s="475"/>
      <c r="F168" s="475"/>
      <c r="G168" s="475"/>
      <c r="H168" s="475"/>
      <c r="I168" s="475"/>
      <c r="J168" s="475"/>
      <c r="K168" s="475"/>
      <c r="L168" s="475"/>
      <c r="M168" s="475"/>
      <c r="N168" s="475"/>
      <c r="O168" s="475"/>
      <c r="P168" s="475"/>
    </row>
    <row r="169" spans="1:16">
      <c r="A169" s="475"/>
      <c r="B169" s="475"/>
      <c r="C169" s="475"/>
      <c r="D169" s="475"/>
      <c r="E169" s="475"/>
      <c r="F169" s="475"/>
      <c r="G169" s="475"/>
      <c r="H169" s="475"/>
      <c r="I169" s="475"/>
      <c r="J169" s="475"/>
      <c r="K169" s="475"/>
      <c r="L169" s="475"/>
      <c r="M169" s="475"/>
      <c r="N169" s="475"/>
      <c r="O169" s="475"/>
      <c r="P169" s="475"/>
    </row>
    <row r="170" spans="1:16">
      <c r="A170" s="475"/>
      <c r="B170" s="475"/>
      <c r="C170" s="475"/>
      <c r="D170" s="475"/>
      <c r="E170" s="475"/>
      <c r="F170" s="475"/>
      <c r="G170" s="475"/>
      <c r="H170" s="475"/>
      <c r="I170" s="475"/>
      <c r="J170" s="475"/>
      <c r="K170" s="475"/>
      <c r="L170" s="475"/>
      <c r="M170" s="475"/>
      <c r="N170" s="475"/>
      <c r="O170" s="475"/>
      <c r="P170" s="475"/>
    </row>
    <row r="171" spans="1:16">
      <c r="A171" s="475"/>
      <c r="B171" s="475"/>
      <c r="C171" s="475"/>
      <c r="D171" s="475"/>
      <c r="E171" s="475"/>
      <c r="F171" s="475"/>
      <c r="G171" s="475"/>
      <c r="H171" s="475"/>
      <c r="I171" s="475"/>
      <c r="J171" s="475"/>
      <c r="K171" s="475"/>
      <c r="L171" s="475"/>
      <c r="M171" s="475"/>
      <c r="N171" s="475"/>
      <c r="O171" s="475"/>
      <c r="P171" s="475"/>
    </row>
    <row r="172" spans="1:16">
      <c r="A172" s="475"/>
      <c r="B172" s="475"/>
      <c r="C172" s="475"/>
      <c r="D172" s="475"/>
      <c r="E172" s="475"/>
      <c r="F172" s="475"/>
      <c r="G172" s="475"/>
      <c r="H172" s="475"/>
      <c r="I172" s="475"/>
      <c r="J172" s="475"/>
      <c r="K172" s="475"/>
      <c r="L172" s="475"/>
      <c r="M172" s="475"/>
      <c r="N172" s="475"/>
      <c r="O172" s="475"/>
      <c r="P172" s="475"/>
    </row>
    <row r="173" spans="1:16">
      <c r="A173" s="475"/>
      <c r="B173" s="475"/>
      <c r="C173" s="475"/>
      <c r="D173" s="475"/>
      <c r="E173" s="475"/>
      <c r="F173" s="475"/>
      <c r="G173" s="475"/>
      <c r="H173" s="475"/>
      <c r="I173" s="475"/>
      <c r="J173" s="475"/>
      <c r="K173" s="475"/>
      <c r="L173" s="475"/>
      <c r="M173" s="475"/>
      <c r="N173" s="475"/>
      <c r="O173" s="475"/>
      <c r="P173" s="475"/>
    </row>
    <row r="174" spans="1:16">
      <c r="A174" s="475"/>
      <c r="B174" s="475"/>
      <c r="C174" s="475"/>
      <c r="D174" s="475"/>
      <c r="E174" s="475"/>
      <c r="F174" s="475"/>
      <c r="G174" s="475"/>
      <c r="H174" s="475"/>
      <c r="I174" s="475"/>
      <c r="J174" s="475"/>
      <c r="K174" s="475"/>
      <c r="L174" s="475"/>
      <c r="M174" s="475"/>
      <c r="N174" s="475"/>
      <c r="O174" s="475"/>
      <c r="P174" s="475"/>
    </row>
    <row r="175" spans="1:16">
      <c r="A175" s="475"/>
      <c r="B175" s="475"/>
      <c r="C175" s="475"/>
      <c r="D175" s="475"/>
      <c r="E175" s="475"/>
      <c r="F175" s="475"/>
      <c r="G175" s="475"/>
      <c r="H175" s="475"/>
      <c r="I175" s="475"/>
      <c r="J175" s="475"/>
      <c r="K175" s="475"/>
      <c r="L175" s="475"/>
      <c r="M175" s="475"/>
      <c r="N175" s="475"/>
      <c r="O175" s="475"/>
      <c r="P175" s="475"/>
    </row>
    <row r="176" spans="1:16">
      <c r="A176" s="475"/>
      <c r="B176" s="475"/>
      <c r="C176" s="475"/>
      <c r="D176" s="475"/>
      <c r="E176" s="475"/>
      <c r="F176" s="475"/>
      <c r="G176" s="475"/>
      <c r="H176" s="475"/>
      <c r="I176" s="475"/>
      <c r="J176" s="475"/>
      <c r="K176" s="475"/>
      <c r="L176" s="475"/>
      <c r="M176" s="475"/>
      <c r="N176" s="475"/>
      <c r="O176" s="475"/>
      <c r="P176" s="475"/>
    </row>
    <row r="177" spans="1:16">
      <c r="A177" s="475"/>
      <c r="B177" s="475"/>
      <c r="C177" s="475"/>
      <c r="D177" s="475"/>
      <c r="E177" s="475"/>
      <c r="F177" s="475"/>
      <c r="G177" s="475"/>
      <c r="H177" s="475"/>
      <c r="I177" s="475"/>
      <c r="J177" s="475"/>
      <c r="K177" s="475"/>
      <c r="L177" s="475"/>
      <c r="M177" s="475"/>
      <c r="N177" s="475"/>
      <c r="O177" s="475"/>
      <c r="P177" s="475"/>
    </row>
    <row r="178" spans="1:16">
      <c r="A178" s="475"/>
      <c r="B178" s="475"/>
      <c r="C178" s="475"/>
      <c r="D178" s="475"/>
      <c r="E178" s="475"/>
      <c r="F178" s="475"/>
      <c r="G178" s="475"/>
      <c r="H178" s="475"/>
      <c r="I178" s="475"/>
      <c r="J178" s="475"/>
      <c r="K178" s="475"/>
      <c r="L178" s="475"/>
      <c r="M178" s="475"/>
      <c r="N178" s="475"/>
      <c r="O178" s="475"/>
      <c r="P178" s="475"/>
    </row>
    <row r="179" spans="1:16">
      <c r="A179" s="475"/>
      <c r="B179" s="475"/>
      <c r="C179" s="475"/>
      <c r="D179" s="475"/>
      <c r="E179" s="475"/>
      <c r="F179" s="475"/>
      <c r="G179" s="475"/>
      <c r="H179" s="475"/>
      <c r="I179" s="475"/>
      <c r="J179" s="475"/>
      <c r="K179" s="475"/>
      <c r="L179" s="475"/>
      <c r="M179" s="475"/>
      <c r="N179" s="475"/>
      <c r="O179" s="475"/>
      <c r="P179" s="475"/>
    </row>
    <row r="180" spans="1:16">
      <c r="A180" s="475"/>
      <c r="B180" s="475"/>
      <c r="C180" s="475"/>
      <c r="D180" s="475"/>
      <c r="E180" s="475"/>
      <c r="F180" s="475"/>
      <c r="G180" s="475"/>
      <c r="H180" s="475"/>
      <c r="I180" s="475"/>
      <c r="J180" s="475"/>
      <c r="K180" s="475"/>
      <c r="L180" s="475"/>
      <c r="M180" s="475"/>
      <c r="N180" s="475"/>
      <c r="O180" s="475"/>
      <c r="P180" s="475"/>
    </row>
    <row r="181" spans="1:16">
      <c r="A181" s="475"/>
      <c r="B181" s="475"/>
      <c r="C181" s="475"/>
      <c r="D181" s="475"/>
      <c r="E181" s="475"/>
      <c r="F181" s="475"/>
      <c r="G181" s="475"/>
      <c r="H181" s="475"/>
      <c r="I181" s="475"/>
      <c r="J181" s="475"/>
      <c r="K181" s="475"/>
      <c r="L181" s="475"/>
      <c r="M181" s="475"/>
      <c r="N181" s="475"/>
      <c r="O181" s="475"/>
      <c r="P181" s="475"/>
    </row>
    <row r="182" spans="1:16">
      <c r="A182" s="475"/>
      <c r="B182" s="475"/>
      <c r="C182" s="475"/>
      <c r="D182" s="475"/>
      <c r="E182" s="475"/>
      <c r="F182" s="475"/>
      <c r="G182" s="475"/>
      <c r="H182" s="475"/>
      <c r="I182" s="475"/>
      <c r="J182" s="475"/>
      <c r="K182" s="475"/>
      <c r="L182" s="475"/>
      <c r="M182" s="475"/>
      <c r="N182" s="475"/>
      <c r="O182" s="475"/>
      <c r="P182" s="475"/>
    </row>
    <row r="183" spans="1:16">
      <c r="A183" s="475"/>
      <c r="B183" s="475"/>
      <c r="C183" s="475"/>
      <c r="D183" s="475"/>
      <c r="E183" s="475"/>
      <c r="F183" s="475"/>
      <c r="G183" s="475"/>
      <c r="H183" s="475"/>
      <c r="I183" s="475"/>
      <c r="J183" s="475"/>
      <c r="K183" s="475"/>
      <c r="L183" s="475"/>
      <c r="M183" s="475"/>
      <c r="N183" s="475"/>
      <c r="O183" s="475"/>
      <c r="P183" s="475"/>
    </row>
    <row r="184" spans="1:16">
      <c r="A184" s="475"/>
      <c r="B184" s="475"/>
      <c r="C184" s="475"/>
      <c r="D184" s="475"/>
      <c r="E184" s="475"/>
      <c r="F184" s="475"/>
      <c r="G184" s="475"/>
      <c r="H184" s="475"/>
      <c r="I184" s="475"/>
      <c r="J184" s="475"/>
      <c r="K184" s="475"/>
      <c r="L184" s="475"/>
      <c r="M184" s="475"/>
      <c r="N184" s="475"/>
      <c r="O184" s="475"/>
      <c r="P184" s="475"/>
    </row>
    <row r="185" spans="1:16">
      <c r="A185" s="475"/>
      <c r="B185" s="475"/>
      <c r="C185" s="475"/>
      <c r="D185" s="475"/>
      <c r="E185" s="475"/>
      <c r="F185" s="475"/>
      <c r="G185" s="475"/>
      <c r="H185" s="475"/>
      <c r="I185" s="475"/>
      <c r="J185" s="475"/>
      <c r="K185" s="475"/>
      <c r="L185" s="475"/>
      <c r="M185" s="475"/>
      <c r="N185" s="475"/>
      <c r="O185" s="475"/>
      <c r="P185" s="475"/>
    </row>
    <row r="186" spans="1:16">
      <c r="A186" s="475"/>
      <c r="B186" s="475"/>
      <c r="C186" s="475"/>
      <c r="D186" s="475"/>
      <c r="E186" s="475"/>
      <c r="F186" s="475"/>
      <c r="G186" s="475"/>
      <c r="H186" s="475"/>
      <c r="I186" s="475"/>
      <c r="J186" s="475"/>
      <c r="K186" s="475"/>
      <c r="L186" s="475"/>
      <c r="M186" s="475"/>
      <c r="N186" s="475"/>
      <c r="O186" s="475"/>
      <c r="P186" s="475"/>
    </row>
    <row r="187" spans="1:16">
      <c r="A187" s="475"/>
      <c r="B187" s="475"/>
      <c r="C187" s="475"/>
      <c r="D187" s="475"/>
      <c r="E187" s="475"/>
      <c r="F187" s="475"/>
      <c r="G187" s="475"/>
      <c r="H187" s="475"/>
      <c r="I187" s="475"/>
      <c r="J187" s="475"/>
      <c r="K187" s="475"/>
      <c r="L187" s="475"/>
      <c r="M187" s="475"/>
      <c r="N187" s="475"/>
      <c r="O187" s="475"/>
      <c r="P187" s="475"/>
    </row>
    <row r="188" spans="1:16">
      <c r="A188" s="475"/>
      <c r="B188" s="475"/>
      <c r="C188" s="475"/>
      <c r="D188" s="475"/>
      <c r="E188" s="475"/>
      <c r="F188" s="475"/>
      <c r="G188" s="475"/>
      <c r="H188" s="475"/>
      <c r="I188" s="475"/>
      <c r="J188" s="475"/>
      <c r="K188" s="475"/>
      <c r="L188" s="475"/>
      <c r="M188" s="475"/>
      <c r="N188" s="475"/>
      <c r="O188" s="475"/>
      <c r="P188" s="475"/>
    </row>
    <row r="189" spans="1:16">
      <c r="A189" s="475"/>
      <c r="B189" s="475"/>
      <c r="C189" s="475"/>
      <c r="D189" s="475"/>
      <c r="E189" s="475"/>
      <c r="F189" s="475"/>
      <c r="G189" s="475"/>
      <c r="H189" s="475"/>
      <c r="I189" s="475"/>
      <c r="J189" s="475"/>
      <c r="K189" s="475"/>
      <c r="L189" s="475"/>
      <c r="M189" s="475"/>
      <c r="N189" s="475"/>
      <c r="O189" s="475"/>
      <c r="P189" s="475"/>
    </row>
    <row r="190" spans="1:16">
      <c r="A190" s="475"/>
      <c r="B190" s="475"/>
      <c r="C190" s="475"/>
      <c r="D190" s="475"/>
      <c r="E190" s="475"/>
      <c r="F190" s="475"/>
      <c r="G190" s="475"/>
      <c r="H190" s="475"/>
      <c r="I190" s="475"/>
      <c r="J190" s="475"/>
      <c r="K190" s="475"/>
      <c r="L190" s="475"/>
      <c r="M190" s="475"/>
      <c r="N190" s="475"/>
      <c r="O190" s="475"/>
      <c r="P190" s="475"/>
    </row>
    <row r="191" spans="1:16">
      <c r="A191" s="475"/>
      <c r="B191" s="475"/>
      <c r="C191" s="475"/>
      <c r="D191" s="475"/>
      <c r="E191" s="475"/>
      <c r="F191" s="475"/>
      <c r="G191" s="475"/>
      <c r="H191" s="475"/>
      <c r="I191" s="475"/>
      <c r="J191" s="475"/>
      <c r="K191" s="475"/>
      <c r="L191" s="475"/>
      <c r="M191" s="475"/>
      <c r="N191" s="475"/>
      <c r="O191" s="475"/>
      <c r="P191" s="475"/>
    </row>
    <row r="192" spans="1:16">
      <c r="A192" s="475"/>
      <c r="B192" s="475"/>
      <c r="C192" s="475"/>
      <c r="D192" s="475"/>
      <c r="E192" s="475"/>
      <c r="F192" s="475"/>
      <c r="G192" s="475"/>
      <c r="H192" s="475"/>
      <c r="I192" s="475"/>
      <c r="J192" s="475"/>
      <c r="K192" s="475"/>
      <c r="L192" s="475"/>
      <c r="M192" s="475"/>
      <c r="N192" s="475"/>
      <c r="O192" s="475"/>
      <c r="P192" s="475"/>
    </row>
    <row r="193" spans="1:16">
      <c r="A193" s="475"/>
      <c r="B193" s="475"/>
      <c r="C193" s="475"/>
      <c r="D193" s="475"/>
      <c r="E193" s="475"/>
      <c r="F193" s="475"/>
      <c r="G193" s="475"/>
      <c r="H193" s="475"/>
      <c r="I193" s="475"/>
      <c r="J193" s="475"/>
      <c r="K193" s="475"/>
      <c r="L193" s="475"/>
      <c r="M193" s="475"/>
      <c r="N193" s="475"/>
      <c r="O193" s="475"/>
      <c r="P193" s="475"/>
    </row>
    <row r="194" spans="1:16">
      <c r="A194" s="475"/>
      <c r="B194" s="475"/>
      <c r="C194" s="475"/>
      <c r="D194" s="475"/>
      <c r="E194" s="475"/>
      <c r="F194" s="475"/>
      <c r="G194" s="475"/>
      <c r="H194" s="475"/>
      <c r="I194" s="475"/>
      <c r="J194" s="475"/>
      <c r="K194" s="475"/>
      <c r="L194" s="475"/>
      <c r="M194" s="475"/>
      <c r="N194" s="475"/>
      <c r="O194" s="475"/>
      <c r="P194" s="475"/>
    </row>
    <row r="195" spans="1:16">
      <c r="A195" s="475"/>
      <c r="B195" s="475"/>
      <c r="C195" s="475"/>
      <c r="D195" s="475"/>
      <c r="E195" s="475"/>
      <c r="F195" s="475"/>
      <c r="G195" s="475"/>
      <c r="H195" s="475"/>
      <c r="I195" s="475"/>
      <c r="J195" s="475"/>
      <c r="K195" s="475"/>
      <c r="L195" s="475"/>
      <c r="M195" s="475"/>
      <c r="N195" s="475"/>
      <c r="O195" s="475"/>
      <c r="P195" s="475"/>
    </row>
    <row r="196" spans="1:16">
      <c r="A196" s="475"/>
      <c r="B196" s="475"/>
      <c r="C196" s="475"/>
      <c r="D196" s="475"/>
      <c r="E196" s="475"/>
      <c r="F196" s="475"/>
      <c r="G196" s="475"/>
      <c r="H196" s="475"/>
      <c r="I196" s="475"/>
      <c r="J196" s="475"/>
      <c r="K196" s="475"/>
      <c r="L196" s="475"/>
      <c r="M196" s="475"/>
      <c r="N196" s="475"/>
      <c r="O196" s="475"/>
      <c r="P196" s="475"/>
    </row>
    <row r="197" spans="1:16">
      <c r="A197" s="475"/>
      <c r="B197" s="475"/>
      <c r="C197" s="475"/>
      <c r="D197" s="475"/>
      <c r="E197" s="475"/>
      <c r="F197" s="475"/>
      <c r="G197" s="475"/>
      <c r="H197" s="475"/>
      <c r="I197" s="475"/>
      <c r="J197" s="475"/>
      <c r="K197" s="475"/>
      <c r="L197" s="475"/>
      <c r="M197" s="475"/>
      <c r="N197" s="475"/>
      <c r="O197" s="475"/>
      <c r="P197" s="475"/>
    </row>
    <row r="198" spans="1:16">
      <c r="A198" s="475"/>
      <c r="B198" s="475"/>
      <c r="C198" s="475"/>
      <c r="D198" s="475"/>
      <c r="E198" s="475"/>
      <c r="F198" s="475"/>
      <c r="G198" s="475"/>
      <c r="H198" s="475"/>
      <c r="I198" s="475"/>
      <c r="J198" s="475"/>
      <c r="K198" s="475"/>
      <c r="L198" s="475"/>
      <c r="M198" s="475"/>
      <c r="N198" s="475"/>
      <c r="O198" s="475"/>
      <c r="P198" s="475"/>
    </row>
    <row r="199" spans="1:16">
      <c r="A199" s="475"/>
      <c r="B199" s="475"/>
      <c r="C199" s="475"/>
      <c r="D199" s="475"/>
      <c r="E199" s="475"/>
      <c r="F199" s="475"/>
      <c r="G199" s="475"/>
      <c r="H199" s="475"/>
      <c r="I199" s="475"/>
      <c r="J199" s="475"/>
      <c r="K199" s="475"/>
      <c r="L199" s="475"/>
      <c r="M199" s="475"/>
      <c r="N199" s="475"/>
      <c r="O199" s="475"/>
      <c r="P199" s="475"/>
    </row>
    <row r="200" spans="1:16">
      <c r="A200" s="475"/>
      <c r="B200" s="475"/>
      <c r="C200" s="475"/>
      <c r="D200" s="475"/>
      <c r="E200" s="475"/>
      <c r="F200" s="475"/>
      <c r="G200" s="475"/>
      <c r="H200" s="475"/>
      <c r="I200" s="475"/>
      <c r="J200" s="475"/>
      <c r="K200" s="475"/>
      <c r="L200" s="475"/>
      <c r="M200" s="475"/>
      <c r="N200" s="475"/>
      <c r="O200" s="475"/>
      <c r="P200" s="475"/>
    </row>
    <row r="201" spans="1:16">
      <c r="A201" s="475"/>
      <c r="B201" s="475"/>
      <c r="C201" s="475"/>
      <c r="D201" s="475"/>
      <c r="E201" s="475"/>
      <c r="F201" s="475"/>
      <c r="G201" s="475"/>
      <c r="H201" s="475"/>
      <c r="I201" s="475"/>
      <c r="J201" s="475"/>
      <c r="K201" s="475"/>
      <c r="L201" s="475"/>
      <c r="M201" s="475"/>
      <c r="N201" s="475"/>
      <c r="O201" s="475"/>
      <c r="P201" s="475"/>
    </row>
    <row r="202" spans="1:16">
      <c r="A202" s="475"/>
      <c r="B202" s="475"/>
      <c r="C202" s="475"/>
      <c r="D202" s="475"/>
      <c r="E202" s="475"/>
      <c r="F202" s="475"/>
      <c r="G202" s="475"/>
      <c r="H202" s="475"/>
      <c r="I202" s="475"/>
      <c r="J202" s="475"/>
      <c r="K202" s="475"/>
      <c r="L202" s="475"/>
      <c r="M202" s="475"/>
      <c r="N202" s="475"/>
      <c r="O202" s="475"/>
      <c r="P202" s="475"/>
    </row>
    <row r="203" spans="1:16">
      <c r="A203" s="475"/>
      <c r="B203" s="475"/>
      <c r="C203" s="475"/>
      <c r="D203" s="475"/>
      <c r="E203" s="475"/>
      <c r="F203" s="475"/>
      <c r="G203" s="475"/>
      <c r="H203" s="475"/>
      <c r="I203" s="475"/>
      <c r="J203" s="475"/>
      <c r="K203" s="475"/>
      <c r="L203" s="475"/>
      <c r="M203" s="475"/>
      <c r="N203" s="475"/>
      <c r="O203" s="475"/>
      <c r="P203" s="475"/>
    </row>
    <row r="204" spans="1:16">
      <c r="A204" s="475"/>
      <c r="B204" s="475"/>
      <c r="C204" s="475"/>
      <c r="D204" s="475"/>
      <c r="E204" s="475"/>
      <c r="F204" s="475"/>
      <c r="G204" s="475"/>
      <c r="H204" s="475"/>
      <c r="I204" s="475"/>
      <c r="J204" s="475"/>
      <c r="K204" s="475"/>
      <c r="L204" s="475"/>
      <c r="M204" s="475"/>
      <c r="N204" s="475"/>
      <c r="O204" s="475"/>
      <c r="P204" s="475"/>
    </row>
    <row r="205" spans="1:16">
      <c r="A205" s="475"/>
      <c r="B205" s="475"/>
      <c r="C205" s="475"/>
      <c r="D205" s="475"/>
      <c r="E205" s="475"/>
      <c r="F205" s="475"/>
      <c r="G205" s="475"/>
      <c r="H205" s="475"/>
      <c r="I205" s="475"/>
      <c r="J205" s="475"/>
      <c r="K205" s="475"/>
      <c r="L205" s="475"/>
      <c r="M205" s="475"/>
      <c r="N205" s="475"/>
      <c r="O205" s="475"/>
      <c r="P205" s="475"/>
    </row>
    <row r="206" spans="1:16">
      <c r="A206" s="475"/>
      <c r="B206" s="475"/>
      <c r="C206" s="475"/>
      <c r="D206" s="475"/>
      <c r="E206" s="475"/>
      <c r="F206" s="475"/>
      <c r="G206" s="475"/>
      <c r="H206" s="475"/>
      <c r="I206" s="475"/>
      <c r="J206" s="475"/>
      <c r="K206" s="475"/>
      <c r="L206" s="475"/>
      <c r="M206" s="475"/>
      <c r="N206" s="475"/>
      <c r="O206" s="475"/>
      <c r="P206" s="475"/>
    </row>
    <row r="207" spans="1:16">
      <c r="A207" s="475"/>
      <c r="B207" s="475"/>
      <c r="C207" s="475"/>
      <c r="D207" s="475"/>
      <c r="E207" s="475"/>
      <c r="F207" s="475"/>
      <c r="G207" s="475"/>
      <c r="H207" s="475"/>
      <c r="I207" s="475"/>
      <c r="J207" s="475"/>
      <c r="K207" s="475"/>
      <c r="L207" s="475"/>
      <c r="M207" s="475"/>
      <c r="N207" s="475"/>
      <c r="O207" s="475"/>
      <c r="P207" s="475"/>
    </row>
    <row r="208" spans="1:16">
      <c r="A208" s="475"/>
      <c r="B208" s="475"/>
      <c r="C208" s="475"/>
      <c r="D208" s="475"/>
      <c r="E208" s="475"/>
      <c r="F208" s="475"/>
      <c r="G208" s="475"/>
      <c r="H208" s="475"/>
      <c r="I208" s="475"/>
      <c r="J208" s="475"/>
      <c r="K208" s="475"/>
      <c r="L208" s="475"/>
      <c r="M208" s="475"/>
      <c r="N208" s="475"/>
      <c r="O208" s="475"/>
      <c r="P208" s="475"/>
    </row>
    <row r="209" spans="1:16">
      <c r="A209" s="475"/>
      <c r="B209" s="475"/>
      <c r="C209" s="475"/>
      <c r="D209" s="475"/>
      <c r="E209" s="475"/>
      <c r="F209" s="475"/>
      <c r="G209" s="475"/>
      <c r="H209" s="475"/>
      <c r="I209" s="475"/>
      <c r="J209" s="475"/>
      <c r="K209" s="475"/>
      <c r="L209" s="475"/>
      <c r="M209" s="475"/>
      <c r="N209" s="475"/>
      <c r="O209" s="475"/>
      <c r="P209" s="475"/>
    </row>
    <row r="210" spans="1:16">
      <c r="A210" s="475"/>
      <c r="B210" s="475"/>
      <c r="C210" s="475"/>
      <c r="D210" s="475"/>
      <c r="E210" s="475"/>
      <c r="F210" s="475"/>
      <c r="G210" s="475"/>
      <c r="H210" s="475"/>
      <c r="I210" s="475"/>
      <c r="J210" s="475"/>
      <c r="K210" s="475"/>
      <c r="L210" s="475"/>
      <c r="M210" s="475"/>
      <c r="N210" s="475"/>
      <c r="O210" s="475"/>
      <c r="P210" s="475"/>
    </row>
    <row r="211" spans="1:16">
      <c r="A211" s="475"/>
      <c r="B211" s="475"/>
      <c r="C211" s="475"/>
      <c r="D211" s="475"/>
      <c r="E211" s="475"/>
      <c r="F211" s="475"/>
      <c r="G211" s="475"/>
      <c r="H211" s="475"/>
      <c r="I211" s="475"/>
      <c r="J211" s="475"/>
      <c r="K211" s="475"/>
      <c r="L211" s="475"/>
      <c r="M211" s="475"/>
      <c r="N211" s="475"/>
      <c r="O211" s="475"/>
      <c r="P211" s="475"/>
    </row>
    <row r="212" spans="1:16">
      <c r="A212" s="475"/>
      <c r="B212" s="475"/>
      <c r="C212" s="475"/>
      <c r="D212" s="475"/>
      <c r="E212" s="475"/>
      <c r="F212" s="475"/>
      <c r="G212" s="475"/>
      <c r="H212" s="475"/>
      <c r="I212" s="475"/>
      <c r="J212" s="475"/>
      <c r="K212" s="475"/>
      <c r="L212" s="475"/>
      <c r="M212" s="475"/>
      <c r="N212" s="475"/>
      <c r="O212" s="475"/>
      <c r="P212" s="475"/>
    </row>
    <row r="213" spans="1:16">
      <c r="A213" s="469"/>
      <c r="B213" s="470"/>
      <c r="C213" s="470"/>
      <c r="D213" s="470"/>
      <c r="E213" s="470"/>
      <c r="F213" s="470"/>
    </row>
    <row r="214" spans="1:16">
      <c r="A214" s="469"/>
      <c r="B214" s="470"/>
      <c r="C214" s="470"/>
      <c r="D214" s="470"/>
      <c r="E214" s="470"/>
      <c r="F214" s="470"/>
    </row>
    <row r="215" spans="1:16">
      <c r="A215" s="469"/>
      <c r="B215" s="470"/>
      <c r="C215" s="470"/>
      <c r="D215" s="470"/>
      <c r="E215" s="470"/>
      <c r="F215" s="470"/>
    </row>
    <row r="216" spans="1:16">
      <c r="A216" s="469"/>
      <c r="B216" s="470"/>
      <c r="C216" s="470"/>
      <c r="D216" s="470"/>
      <c r="E216" s="470"/>
      <c r="F216" s="470"/>
    </row>
    <row r="217" spans="1:16">
      <c r="A217" s="469"/>
      <c r="B217" s="470"/>
      <c r="C217" s="470"/>
      <c r="D217" s="470"/>
      <c r="E217" s="470"/>
      <c r="F217" s="470"/>
    </row>
    <row r="218" spans="1:16">
      <c r="A218" s="469"/>
      <c r="B218" s="470"/>
      <c r="C218" s="470"/>
      <c r="D218" s="470"/>
      <c r="E218" s="470"/>
      <c r="F218" s="470"/>
    </row>
    <row r="219" spans="1:16">
      <c r="A219" s="469"/>
      <c r="B219" s="470"/>
      <c r="C219" s="470"/>
      <c r="D219" s="470"/>
      <c r="E219" s="470"/>
      <c r="F219" s="470"/>
    </row>
    <row r="220" spans="1:16">
      <c r="A220" s="469"/>
      <c r="B220" s="470"/>
      <c r="C220" s="470"/>
      <c r="D220" s="470"/>
      <c r="E220" s="470"/>
      <c r="F220" s="470"/>
    </row>
    <row r="221" spans="1:16">
      <c r="A221" s="469"/>
      <c r="B221" s="470"/>
      <c r="C221" s="470"/>
      <c r="D221" s="470"/>
      <c r="E221" s="470"/>
      <c r="F221" s="470"/>
    </row>
    <row r="222" spans="1:16">
      <c r="A222" s="469"/>
      <c r="B222" s="470"/>
      <c r="C222" s="470"/>
      <c r="D222" s="470"/>
      <c r="E222" s="470"/>
      <c r="F222" s="470"/>
    </row>
    <row r="223" spans="1:16">
      <c r="A223" s="469"/>
      <c r="B223" s="470"/>
      <c r="C223" s="470"/>
      <c r="D223" s="470"/>
      <c r="E223" s="470"/>
      <c r="F223" s="470"/>
    </row>
    <row r="224" spans="1:16">
      <c r="A224" s="469"/>
      <c r="B224" s="470"/>
      <c r="C224" s="470"/>
      <c r="D224" s="470"/>
      <c r="E224" s="470"/>
      <c r="F224" s="470"/>
    </row>
    <row r="225" spans="1:6">
      <c r="A225" s="469"/>
      <c r="B225" s="470"/>
      <c r="C225" s="470"/>
      <c r="D225" s="470"/>
      <c r="E225" s="470"/>
      <c r="F225" s="470"/>
    </row>
    <row r="226" spans="1:6">
      <c r="A226" s="469"/>
      <c r="B226" s="470"/>
      <c r="C226" s="470"/>
      <c r="D226" s="470"/>
      <c r="E226" s="470"/>
      <c r="F226" s="470"/>
    </row>
    <row r="227" spans="1:6">
      <c r="A227" s="469"/>
      <c r="B227" s="470"/>
      <c r="C227" s="470"/>
      <c r="D227" s="470"/>
      <c r="E227" s="470"/>
      <c r="F227" s="470"/>
    </row>
    <row r="228" spans="1:6">
      <c r="A228" s="469"/>
      <c r="B228" s="470"/>
      <c r="C228" s="470"/>
      <c r="D228" s="470"/>
      <c r="E228" s="470"/>
      <c r="F228" s="470"/>
    </row>
    <row r="229" spans="1:6">
      <c r="A229" s="469"/>
      <c r="B229" s="470"/>
      <c r="C229" s="470"/>
      <c r="D229" s="470"/>
      <c r="E229" s="470"/>
      <c r="F229" s="470"/>
    </row>
    <row r="230" spans="1:6">
      <c r="A230" s="469"/>
      <c r="B230" s="470"/>
      <c r="C230" s="470"/>
      <c r="D230" s="470"/>
      <c r="E230" s="470"/>
      <c r="F230" s="470"/>
    </row>
    <row r="231" spans="1:6">
      <c r="A231" s="469"/>
      <c r="B231" s="470"/>
      <c r="C231" s="470"/>
      <c r="D231" s="470"/>
      <c r="E231" s="470"/>
      <c r="F231" s="470"/>
    </row>
    <row r="232" spans="1:6">
      <c r="A232" s="469"/>
      <c r="B232" s="470"/>
      <c r="C232" s="470"/>
      <c r="D232" s="470"/>
      <c r="E232" s="470"/>
      <c r="F232" s="470"/>
    </row>
    <row r="233" spans="1:6">
      <c r="A233" s="469"/>
      <c r="B233" s="470"/>
      <c r="C233" s="470"/>
      <c r="D233" s="470"/>
      <c r="E233" s="470"/>
      <c r="F233" s="470"/>
    </row>
    <row r="234" spans="1:6">
      <c r="A234" s="469"/>
      <c r="B234" s="470"/>
      <c r="C234" s="470"/>
      <c r="D234" s="470"/>
      <c r="E234" s="470"/>
      <c r="F234" s="470"/>
    </row>
    <row r="235" spans="1:6">
      <c r="A235" s="469"/>
      <c r="B235" s="470"/>
      <c r="C235" s="470"/>
      <c r="D235" s="470"/>
      <c r="E235" s="470"/>
      <c r="F235" s="470"/>
    </row>
    <row r="236" spans="1:6">
      <c r="A236" s="469"/>
      <c r="B236" s="470"/>
      <c r="C236" s="470"/>
      <c r="D236" s="470"/>
      <c r="E236" s="470"/>
      <c r="F236" s="470"/>
    </row>
    <row r="237" spans="1:6">
      <c r="A237" s="469"/>
      <c r="B237" s="470"/>
      <c r="C237" s="470"/>
      <c r="D237" s="470"/>
      <c r="E237" s="470"/>
      <c r="F237" s="470"/>
    </row>
    <row r="238" spans="1:6">
      <c r="A238" s="469"/>
      <c r="B238" s="470"/>
      <c r="C238" s="470"/>
      <c r="D238" s="470"/>
      <c r="E238" s="470"/>
      <c r="F238" s="470"/>
    </row>
    <row r="239" spans="1:6">
      <c r="A239" s="469"/>
      <c r="B239" s="470"/>
      <c r="C239" s="470"/>
      <c r="D239" s="470"/>
      <c r="E239" s="470"/>
      <c r="F239" s="470"/>
    </row>
    <row r="240" spans="1:6">
      <c r="A240" s="469"/>
      <c r="B240" s="470"/>
      <c r="C240" s="470"/>
      <c r="D240" s="470"/>
      <c r="E240" s="470"/>
      <c r="F240" s="470"/>
    </row>
    <row r="241" spans="1:6">
      <c r="A241" s="469"/>
      <c r="B241" s="470"/>
      <c r="C241" s="470"/>
      <c r="D241" s="470"/>
      <c r="E241" s="470"/>
      <c r="F241" s="470"/>
    </row>
    <row r="242" spans="1:6">
      <c r="A242" s="469"/>
      <c r="B242" s="470"/>
      <c r="C242" s="470"/>
      <c r="D242" s="470"/>
      <c r="E242" s="470"/>
      <c r="F242" s="470"/>
    </row>
    <row r="243" spans="1:6">
      <c r="A243" s="469"/>
      <c r="B243" s="470"/>
      <c r="C243" s="470"/>
      <c r="D243" s="470"/>
      <c r="E243" s="470"/>
      <c r="F243" s="470"/>
    </row>
    <row r="244" spans="1:6">
      <c r="A244" s="469"/>
      <c r="B244" s="470"/>
      <c r="C244" s="470"/>
      <c r="D244" s="470"/>
      <c r="E244" s="470"/>
      <c r="F244" s="470"/>
    </row>
    <row r="245" spans="1:6">
      <c r="A245" s="469"/>
      <c r="B245" s="470"/>
      <c r="C245" s="470"/>
      <c r="D245" s="470"/>
      <c r="E245" s="470"/>
      <c r="F245" s="470"/>
    </row>
    <row r="246" spans="1:6">
      <c r="A246" s="469"/>
      <c r="B246" s="470"/>
      <c r="C246" s="470"/>
      <c r="D246" s="470"/>
      <c r="E246" s="470"/>
      <c r="F246" s="470"/>
    </row>
    <row r="247" spans="1:6">
      <c r="A247" s="469"/>
      <c r="B247" s="470"/>
      <c r="C247" s="470"/>
      <c r="D247" s="470"/>
      <c r="E247" s="470"/>
      <c r="F247" s="470"/>
    </row>
    <row r="248" spans="1:6">
      <c r="A248" s="469"/>
      <c r="B248" s="470"/>
      <c r="C248" s="470"/>
      <c r="D248" s="470"/>
      <c r="E248" s="470"/>
      <c r="F248" s="470"/>
    </row>
    <row r="249" spans="1:6">
      <c r="A249" s="469"/>
      <c r="B249" s="470"/>
      <c r="C249" s="470"/>
      <c r="D249" s="470"/>
      <c r="E249" s="470"/>
      <c r="F249" s="470"/>
    </row>
    <row r="250" spans="1:6">
      <c r="A250" s="469"/>
      <c r="B250" s="470"/>
      <c r="C250" s="470"/>
      <c r="D250" s="470"/>
      <c r="E250" s="470"/>
      <c r="F250" s="470"/>
    </row>
    <row r="251" spans="1:6">
      <c r="A251" s="469"/>
      <c r="B251" s="470"/>
      <c r="C251" s="470"/>
      <c r="D251" s="470"/>
      <c r="E251" s="470"/>
      <c r="F251" s="470"/>
    </row>
    <row r="252" spans="1:6">
      <c r="A252" s="469"/>
      <c r="B252" s="470"/>
      <c r="C252" s="470"/>
      <c r="D252" s="470"/>
      <c r="E252" s="470"/>
      <c r="F252" s="470"/>
    </row>
    <row r="253" spans="1:6">
      <c r="A253" s="469"/>
      <c r="B253" s="470"/>
      <c r="C253" s="470"/>
      <c r="D253" s="470"/>
      <c r="E253" s="470"/>
      <c r="F253" s="470"/>
    </row>
    <row r="254" spans="1:6">
      <c r="A254" s="469"/>
      <c r="B254" s="470"/>
      <c r="C254" s="470"/>
      <c r="D254" s="470"/>
      <c r="E254" s="470"/>
      <c r="F254" s="470"/>
    </row>
    <row r="255" spans="1:6">
      <c r="A255" s="469"/>
      <c r="B255" s="470"/>
      <c r="C255" s="470"/>
      <c r="D255" s="470"/>
      <c r="E255" s="470"/>
      <c r="F255" s="470"/>
    </row>
    <row r="256" spans="1:6">
      <c r="A256" s="469"/>
      <c r="B256" s="470"/>
      <c r="C256" s="470"/>
      <c r="D256" s="470"/>
      <c r="E256" s="470"/>
      <c r="F256" s="470"/>
    </row>
    <row r="257" spans="1:6">
      <c r="A257" s="469"/>
      <c r="B257" s="470"/>
      <c r="C257" s="470"/>
      <c r="D257" s="470"/>
      <c r="E257" s="470"/>
      <c r="F257" s="470"/>
    </row>
    <row r="258" spans="1:6">
      <c r="A258" s="469"/>
      <c r="B258" s="470"/>
      <c r="C258" s="470"/>
      <c r="D258" s="470"/>
      <c r="E258" s="470"/>
      <c r="F258" s="470"/>
    </row>
    <row r="259" spans="1:6">
      <c r="A259" s="469"/>
      <c r="B259" s="470"/>
      <c r="C259" s="470"/>
      <c r="D259" s="470"/>
      <c r="E259" s="470"/>
      <c r="F259" s="470"/>
    </row>
    <row r="260" spans="1:6">
      <c r="A260" s="469"/>
      <c r="B260" s="470"/>
      <c r="C260" s="470"/>
      <c r="D260" s="470"/>
      <c r="E260" s="470"/>
      <c r="F260" s="470"/>
    </row>
    <row r="261" spans="1:6">
      <c r="A261" s="469"/>
      <c r="B261" s="470"/>
      <c r="C261" s="470"/>
      <c r="D261" s="470"/>
      <c r="E261" s="470"/>
      <c r="F261" s="470"/>
    </row>
    <row r="262" spans="1:6">
      <c r="A262" s="469"/>
      <c r="B262" s="470"/>
      <c r="C262" s="470"/>
      <c r="D262" s="470"/>
      <c r="E262" s="470"/>
      <c r="F262" s="470"/>
    </row>
    <row r="263" spans="1:6">
      <c r="A263" s="469"/>
      <c r="B263" s="470"/>
      <c r="C263" s="470"/>
      <c r="D263" s="470"/>
      <c r="E263" s="470"/>
      <c r="F263" s="470"/>
    </row>
    <row r="264" spans="1:6">
      <c r="A264" s="469"/>
      <c r="B264" s="470"/>
      <c r="C264" s="470"/>
      <c r="D264" s="470"/>
      <c r="E264" s="470"/>
      <c r="F264" s="470"/>
    </row>
    <row r="265" spans="1:6">
      <c r="A265" s="469"/>
      <c r="B265" s="470"/>
      <c r="C265" s="470"/>
      <c r="D265" s="470"/>
      <c r="E265" s="470"/>
      <c r="F265" s="470"/>
    </row>
    <row r="266" spans="1:6">
      <c r="A266" s="469"/>
      <c r="B266" s="470"/>
      <c r="C266" s="470"/>
      <c r="D266" s="470"/>
      <c r="E266" s="470"/>
      <c r="F266" s="470"/>
    </row>
    <row r="267" spans="1:6">
      <c r="A267" s="469"/>
      <c r="B267" s="470"/>
      <c r="C267" s="470"/>
      <c r="D267" s="470"/>
      <c r="E267" s="470"/>
      <c r="F267" s="470"/>
    </row>
    <row r="268" spans="1:6">
      <c r="A268" s="469"/>
      <c r="B268" s="470"/>
      <c r="C268" s="470"/>
      <c r="D268" s="470"/>
      <c r="E268" s="470"/>
      <c r="F268" s="470"/>
    </row>
    <row r="269" spans="1:6">
      <c r="A269" s="469"/>
      <c r="B269" s="470"/>
      <c r="C269" s="470"/>
      <c r="D269" s="470"/>
      <c r="E269" s="470"/>
      <c r="F269" s="470"/>
    </row>
    <row r="270" spans="1:6">
      <c r="A270" s="469"/>
      <c r="B270" s="470"/>
      <c r="C270" s="470"/>
      <c r="D270" s="470"/>
      <c r="E270" s="470"/>
      <c r="F270" s="470"/>
    </row>
    <row r="271" spans="1:6">
      <c r="A271" s="469"/>
      <c r="B271" s="470"/>
      <c r="C271" s="470"/>
      <c r="D271" s="470"/>
      <c r="E271" s="470"/>
      <c r="F271" s="470"/>
    </row>
    <row r="272" spans="1:6">
      <c r="A272" s="469"/>
      <c r="B272" s="470"/>
      <c r="C272" s="470"/>
      <c r="D272" s="470"/>
      <c r="E272" s="470"/>
      <c r="F272" s="470"/>
    </row>
    <row r="273" spans="1:6">
      <c r="A273" s="469"/>
      <c r="B273" s="470"/>
      <c r="C273" s="470"/>
      <c r="D273" s="470"/>
      <c r="E273" s="470"/>
      <c r="F273" s="470"/>
    </row>
    <row r="274" spans="1:6">
      <c r="A274" s="469"/>
      <c r="B274" s="470"/>
      <c r="C274" s="470"/>
      <c r="D274" s="470"/>
      <c r="E274" s="470"/>
      <c r="F274" s="470"/>
    </row>
    <row r="275" spans="1:6">
      <c r="A275" s="469"/>
      <c r="B275" s="470"/>
      <c r="C275" s="470"/>
      <c r="D275" s="470"/>
      <c r="E275" s="470"/>
      <c r="F275" s="470"/>
    </row>
    <row r="276" spans="1:6">
      <c r="A276" s="469"/>
      <c r="B276" s="470"/>
      <c r="C276" s="470"/>
      <c r="D276" s="470"/>
      <c r="E276" s="470"/>
      <c r="F276" s="470"/>
    </row>
    <row r="277" spans="1:6">
      <c r="A277" s="469"/>
      <c r="B277" s="470"/>
      <c r="C277" s="470"/>
      <c r="D277" s="470"/>
      <c r="E277" s="470"/>
      <c r="F277" s="470"/>
    </row>
    <row r="278" spans="1:6">
      <c r="A278" s="469"/>
      <c r="B278" s="470"/>
      <c r="C278" s="470"/>
      <c r="D278" s="470"/>
      <c r="E278" s="470"/>
      <c r="F278" s="470"/>
    </row>
    <row r="279" spans="1:6">
      <c r="A279" s="469"/>
      <c r="B279" s="470"/>
      <c r="C279" s="470"/>
      <c r="D279" s="470"/>
      <c r="E279" s="470"/>
      <c r="F279" s="470"/>
    </row>
    <row r="280" spans="1:6">
      <c r="A280" s="469"/>
      <c r="B280" s="470"/>
      <c r="C280" s="470"/>
      <c r="D280" s="470"/>
      <c r="E280" s="470"/>
      <c r="F280" s="470"/>
    </row>
    <row r="281" spans="1:6">
      <c r="A281" s="469"/>
      <c r="B281" s="470"/>
      <c r="C281" s="470"/>
      <c r="D281" s="470"/>
      <c r="E281" s="470"/>
      <c r="F281" s="470"/>
    </row>
    <row r="282" spans="1:6">
      <c r="A282" s="469"/>
      <c r="B282" s="470"/>
      <c r="C282" s="470"/>
      <c r="D282" s="470"/>
      <c r="E282" s="470"/>
      <c r="F282" s="470"/>
    </row>
    <row r="283" spans="1:6">
      <c r="A283" s="469"/>
      <c r="B283" s="470"/>
      <c r="C283" s="470"/>
      <c r="D283" s="470"/>
      <c r="E283" s="470"/>
      <c r="F283" s="470"/>
    </row>
    <row r="284" spans="1:6">
      <c r="A284" s="469"/>
      <c r="B284" s="470"/>
      <c r="C284" s="470"/>
      <c r="D284" s="470"/>
      <c r="E284" s="470"/>
      <c r="F284" s="470"/>
    </row>
    <row r="285" spans="1:6">
      <c r="A285" s="469"/>
      <c r="B285" s="470"/>
      <c r="C285" s="470"/>
      <c r="D285" s="470"/>
      <c r="E285" s="470"/>
      <c r="F285" s="470"/>
    </row>
    <row r="286" spans="1:6">
      <c r="A286" s="469"/>
      <c r="B286" s="470"/>
      <c r="C286" s="470"/>
      <c r="D286" s="470"/>
      <c r="E286" s="470"/>
      <c r="F286" s="470"/>
    </row>
    <row r="287" spans="1:6">
      <c r="A287" s="469"/>
      <c r="B287" s="470"/>
      <c r="C287" s="470"/>
      <c r="D287" s="470"/>
      <c r="E287" s="470"/>
      <c r="F287" s="470"/>
    </row>
    <row r="288" spans="1:6">
      <c r="A288" s="469"/>
      <c r="B288" s="470"/>
      <c r="C288" s="470"/>
      <c r="D288" s="470"/>
      <c r="E288" s="470"/>
      <c r="F288" s="470"/>
    </row>
    <row r="289" spans="1:6">
      <c r="A289" s="469"/>
      <c r="B289" s="470"/>
      <c r="C289" s="470"/>
      <c r="D289" s="470"/>
      <c r="E289" s="470"/>
      <c r="F289" s="470"/>
    </row>
    <row r="290" spans="1:6">
      <c r="A290" s="469"/>
      <c r="B290" s="470"/>
      <c r="C290" s="470"/>
      <c r="D290" s="470"/>
      <c r="E290" s="470"/>
      <c r="F290" s="470"/>
    </row>
    <row r="291" spans="1:6">
      <c r="A291" s="469"/>
      <c r="B291" s="470"/>
      <c r="C291" s="470"/>
      <c r="D291" s="470"/>
      <c r="E291" s="470"/>
      <c r="F291" s="470"/>
    </row>
    <row r="292" spans="1:6">
      <c r="A292" s="469"/>
      <c r="B292" s="470"/>
      <c r="C292" s="470"/>
      <c r="D292" s="470"/>
      <c r="E292" s="470"/>
      <c r="F292" s="470"/>
    </row>
    <row r="293" spans="1:6">
      <c r="A293" s="469"/>
      <c r="B293" s="470"/>
      <c r="C293" s="470"/>
      <c r="D293" s="470"/>
      <c r="E293" s="470"/>
      <c r="F293" s="470"/>
    </row>
    <row r="294" spans="1:6">
      <c r="A294" s="469"/>
      <c r="B294" s="470"/>
      <c r="C294" s="470"/>
      <c r="D294" s="470"/>
      <c r="E294" s="470"/>
      <c r="F294" s="470"/>
    </row>
    <row r="295" spans="1:6">
      <c r="A295" s="469"/>
      <c r="B295" s="470"/>
      <c r="C295" s="470"/>
      <c r="D295" s="470"/>
      <c r="E295" s="470"/>
      <c r="F295" s="470"/>
    </row>
    <row r="296" spans="1:6">
      <c r="A296" s="469"/>
      <c r="B296" s="470"/>
      <c r="C296" s="470"/>
      <c r="D296" s="470"/>
      <c r="E296" s="470"/>
      <c r="F296" s="470"/>
    </row>
    <row r="297" spans="1:6">
      <c r="A297" s="469"/>
      <c r="B297" s="470"/>
      <c r="C297" s="470"/>
      <c r="D297" s="470"/>
      <c r="E297" s="470"/>
      <c r="F297" s="470"/>
    </row>
    <row r="298" spans="1:6">
      <c r="A298" s="469"/>
      <c r="B298" s="470"/>
      <c r="C298" s="470"/>
      <c r="D298" s="470"/>
      <c r="E298" s="470"/>
      <c r="F298" s="470"/>
    </row>
    <row r="299" spans="1:6">
      <c r="A299" s="469"/>
      <c r="B299" s="470"/>
      <c r="C299" s="470"/>
      <c r="D299" s="470"/>
      <c r="E299" s="470"/>
      <c r="F299" s="470"/>
    </row>
    <row r="300" spans="1:6">
      <c r="A300" s="469"/>
      <c r="B300" s="470"/>
      <c r="C300" s="470"/>
      <c r="D300" s="470"/>
      <c r="E300" s="470"/>
      <c r="F300" s="470"/>
    </row>
    <row r="301" spans="1:6">
      <c r="A301" s="469"/>
      <c r="B301" s="470"/>
      <c r="C301" s="470"/>
      <c r="D301" s="470"/>
      <c r="E301" s="470"/>
      <c r="F301" s="470"/>
    </row>
    <row r="302" spans="1:6">
      <c r="A302" s="469"/>
      <c r="B302" s="470"/>
      <c r="C302" s="470"/>
      <c r="D302" s="470"/>
      <c r="E302" s="470"/>
      <c r="F302" s="470"/>
    </row>
    <row r="303" spans="1:6">
      <c r="A303" s="469"/>
      <c r="B303" s="470"/>
      <c r="C303" s="470"/>
      <c r="D303" s="470"/>
      <c r="E303" s="470"/>
      <c r="F303" s="470"/>
    </row>
    <row r="304" spans="1:6">
      <c r="A304" s="469"/>
      <c r="B304" s="470"/>
      <c r="C304" s="470"/>
      <c r="D304" s="470"/>
      <c r="E304" s="470"/>
      <c r="F304" s="470"/>
    </row>
    <row r="305" spans="1:6">
      <c r="A305" s="469"/>
      <c r="B305" s="470"/>
      <c r="C305" s="470"/>
      <c r="D305" s="470"/>
      <c r="E305" s="470"/>
      <c r="F305" s="470"/>
    </row>
    <row r="306" spans="1:6">
      <c r="A306" s="469"/>
      <c r="B306" s="470"/>
      <c r="C306" s="470"/>
      <c r="D306" s="470"/>
      <c r="E306" s="470"/>
      <c r="F306" s="470"/>
    </row>
    <row r="307" spans="1:6">
      <c r="A307" s="469"/>
      <c r="B307" s="470"/>
      <c r="C307" s="470"/>
      <c r="D307" s="470"/>
      <c r="E307" s="470"/>
      <c r="F307" s="470"/>
    </row>
    <row r="308" spans="1:6">
      <c r="A308" s="469"/>
      <c r="B308" s="470"/>
      <c r="C308" s="470"/>
      <c r="D308" s="470"/>
      <c r="E308" s="470"/>
      <c r="F308" s="470"/>
    </row>
    <row r="309" spans="1:6">
      <c r="A309" s="469"/>
      <c r="B309" s="470"/>
      <c r="C309" s="470"/>
      <c r="D309" s="470"/>
      <c r="E309" s="470"/>
      <c r="F309" s="470"/>
    </row>
    <row r="310" spans="1:6">
      <c r="A310" s="469"/>
      <c r="B310" s="470"/>
      <c r="C310" s="470"/>
      <c r="D310" s="470"/>
      <c r="E310" s="470"/>
      <c r="F310" s="470"/>
    </row>
    <row r="311" spans="1:6">
      <c r="A311" s="469"/>
      <c r="B311" s="470"/>
      <c r="C311" s="470"/>
      <c r="D311" s="470"/>
      <c r="E311" s="470"/>
      <c r="F311" s="470"/>
    </row>
    <row r="312" spans="1:6">
      <c r="A312" s="469"/>
      <c r="B312" s="470"/>
      <c r="C312" s="470"/>
      <c r="D312" s="470"/>
      <c r="E312" s="470"/>
      <c r="F312" s="470"/>
    </row>
    <row r="313" spans="1:6">
      <c r="A313" s="469"/>
      <c r="B313" s="470"/>
      <c r="C313" s="470"/>
      <c r="D313" s="470"/>
      <c r="E313" s="470"/>
      <c r="F313" s="470"/>
    </row>
    <row r="314" spans="1:6">
      <c r="A314" s="469"/>
      <c r="B314" s="470"/>
      <c r="C314" s="470"/>
      <c r="D314" s="470"/>
      <c r="E314" s="470"/>
      <c r="F314" s="470"/>
    </row>
    <row r="315" spans="1:6">
      <c r="A315" s="469"/>
      <c r="B315" s="470"/>
      <c r="C315" s="470"/>
      <c r="D315" s="470"/>
      <c r="E315" s="470"/>
      <c r="F315" s="470"/>
    </row>
    <row r="316" spans="1:6">
      <c r="A316" s="469"/>
      <c r="B316" s="470"/>
      <c r="C316" s="470"/>
      <c r="D316" s="470"/>
      <c r="E316" s="470"/>
      <c r="F316" s="470"/>
    </row>
    <row r="317" spans="1:6">
      <c r="A317" s="469"/>
      <c r="B317" s="470"/>
      <c r="C317" s="470"/>
      <c r="D317" s="470"/>
      <c r="E317" s="470"/>
      <c r="F317" s="470"/>
    </row>
    <row r="318" spans="1:6">
      <c r="A318" s="469"/>
      <c r="B318" s="470"/>
      <c r="C318" s="470"/>
      <c r="D318" s="470"/>
      <c r="E318" s="470"/>
      <c r="F318" s="470"/>
    </row>
    <row r="319" spans="1:6">
      <c r="A319" s="469"/>
      <c r="B319" s="470"/>
      <c r="C319" s="470"/>
      <c r="D319" s="470"/>
      <c r="E319" s="470"/>
      <c r="F319" s="470"/>
    </row>
    <row r="320" spans="1:6">
      <c r="A320" s="469"/>
      <c r="B320" s="470"/>
      <c r="C320" s="470"/>
      <c r="D320" s="470"/>
      <c r="E320" s="470"/>
      <c r="F320" s="470"/>
    </row>
    <row r="321" spans="1:6">
      <c r="A321" s="469"/>
      <c r="B321" s="470"/>
      <c r="C321" s="470"/>
      <c r="D321" s="470"/>
      <c r="E321" s="470"/>
      <c r="F321" s="470"/>
    </row>
    <row r="322" spans="1:6">
      <c r="B322" s="470"/>
      <c r="C322" s="470"/>
      <c r="D322" s="470"/>
      <c r="E322" s="470"/>
      <c r="F322" s="470"/>
    </row>
    <row r="323" spans="1:6">
      <c r="B323" s="470"/>
      <c r="C323" s="470"/>
      <c r="D323" s="470"/>
      <c r="E323" s="470"/>
      <c r="F323" s="470"/>
    </row>
    <row r="324" spans="1:6">
      <c r="B324" s="470"/>
      <c r="C324" s="470"/>
      <c r="D324" s="470"/>
      <c r="E324" s="470"/>
      <c r="F324" s="470"/>
    </row>
    <row r="325" spans="1:6">
      <c r="B325" s="470"/>
      <c r="C325" s="470"/>
      <c r="D325" s="470"/>
      <c r="E325" s="470"/>
      <c r="F325" s="470"/>
    </row>
    <row r="326" spans="1:6">
      <c r="B326" s="470"/>
      <c r="C326" s="470"/>
      <c r="D326" s="470"/>
      <c r="E326" s="470"/>
      <c r="F326" s="470"/>
    </row>
    <row r="327" spans="1:6">
      <c r="B327" s="470"/>
      <c r="C327" s="470"/>
      <c r="D327" s="470"/>
      <c r="E327" s="470"/>
      <c r="F327" s="470"/>
    </row>
    <row r="328" spans="1:6">
      <c r="B328" s="470"/>
      <c r="C328" s="470"/>
      <c r="D328" s="470"/>
      <c r="E328" s="470"/>
      <c r="F328" s="470"/>
    </row>
    <row r="329" spans="1:6">
      <c r="B329" s="470"/>
      <c r="C329" s="470"/>
      <c r="D329" s="470"/>
      <c r="E329" s="470"/>
      <c r="F329" s="470"/>
    </row>
    <row r="330" spans="1:6">
      <c r="B330" s="470"/>
      <c r="C330" s="470"/>
      <c r="D330" s="470"/>
      <c r="E330" s="470"/>
      <c r="F330" s="470"/>
    </row>
    <row r="331" spans="1:6">
      <c r="B331" s="470"/>
      <c r="C331" s="470"/>
      <c r="D331" s="470"/>
      <c r="E331" s="470"/>
      <c r="F331" s="470"/>
    </row>
    <row r="332" spans="1:6">
      <c r="B332" s="470"/>
      <c r="C332" s="470"/>
      <c r="D332" s="470"/>
      <c r="E332" s="470"/>
      <c r="F332" s="470"/>
    </row>
  </sheetData>
  <mergeCells count="4">
    <mergeCell ref="B10:D10"/>
    <mergeCell ref="E10:F10"/>
    <mergeCell ref="I10:K10"/>
    <mergeCell ref="L10:M10"/>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N92"/>
  <sheetViews>
    <sheetView topLeftCell="A70" workbookViewId="0">
      <selection activeCell="D17" sqref="D17"/>
    </sheetView>
  </sheetViews>
  <sheetFormatPr defaultRowHeight="14.25"/>
  <cols>
    <col min="1" max="1" width="30" bestFit="1" customWidth="1"/>
    <col min="3" max="3" width="11" bestFit="1" customWidth="1"/>
    <col min="4" max="4" width="13.125" bestFit="1" customWidth="1"/>
    <col min="5" max="5" width="12.5" bestFit="1" customWidth="1"/>
    <col min="6" max="6" width="17.375" bestFit="1" customWidth="1"/>
    <col min="7" max="7" width="27" bestFit="1" customWidth="1"/>
    <col min="8" max="14" width="12.625" customWidth="1"/>
  </cols>
  <sheetData>
    <row r="1" spans="1:14">
      <c r="A1" s="653" t="s">
        <v>68</v>
      </c>
      <c r="B1" s="653"/>
      <c r="C1" s="653"/>
      <c r="D1" s="653"/>
      <c r="E1" s="653"/>
      <c r="G1" s="4"/>
      <c r="H1" s="17">
        <v>39052</v>
      </c>
      <c r="I1" s="17">
        <v>39083</v>
      </c>
      <c r="J1" s="17">
        <v>39114</v>
      </c>
      <c r="K1" s="17">
        <v>39142</v>
      </c>
      <c r="L1" s="17">
        <v>39173</v>
      </c>
      <c r="M1" s="17">
        <v>39203</v>
      </c>
    </row>
    <row r="2" spans="1:14" ht="25.5">
      <c r="A2" s="4"/>
      <c r="B2" s="4"/>
      <c r="C2" s="649">
        <v>38991</v>
      </c>
      <c r="D2" s="650"/>
      <c r="E2" s="650"/>
      <c r="G2" s="10" t="s">
        <v>67</v>
      </c>
      <c r="H2" s="10" t="s">
        <v>43</v>
      </c>
      <c r="I2" s="10" t="s">
        <v>43</v>
      </c>
      <c r="J2" s="10" t="s">
        <v>43</v>
      </c>
      <c r="K2" s="10" t="s">
        <v>43</v>
      </c>
      <c r="L2" s="10" t="s">
        <v>43</v>
      </c>
      <c r="M2" s="10" t="s">
        <v>43</v>
      </c>
    </row>
    <row r="3" spans="1:14">
      <c r="A3" s="12"/>
      <c r="B3" s="12"/>
      <c r="C3" s="5" t="s">
        <v>76</v>
      </c>
      <c r="D3" s="5" t="s">
        <v>77</v>
      </c>
      <c r="E3" s="5" t="s">
        <v>14</v>
      </c>
      <c r="G3" s="9" t="s">
        <v>42</v>
      </c>
      <c r="H3" s="3">
        <v>1213523369</v>
      </c>
      <c r="I3" s="3">
        <v>1407501505</v>
      </c>
      <c r="J3" s="20">
        <v>1421394455</v>
      </c>
      <c r="K3" s="37">
        <v>1557171946</v>
      </c>
      <c r="L3" s="37">
        <v>1580721192</v>
      </c>
      <c r="M3" s="37">
        <v>1816228518</v>
      </c>
    </row>
    <row r="4" spans="1:14">
      <c r="A4" s="6" t="s">
        <v>42</v>
      </c>
      <c r="B4" s="6"/>
      <c r="C4" s="7">
        <v>1354</v>
      </c>
      <c r="D4" s="7">
        <v>18015903</v>
      </c>
      <c r="E4" s="7">
        <v>12453016</v>
      </c>
      <c r="G4" s="9" t="s">
        <v>10</v>
      </c>
      <c r="H4" s="3">
        <v>1138851627</v>
      </c>
      <c r="I4" s="3">
        <v>1072557621</v>
      </c>
      <c r="J4" s="20">
        <v>1102999935</v>
      </c>
      <c r="K4" s="37">
        <v>1117866036</v>
      </c>
      <c r="L4" s="37">
        <v>1160172232</v>
      </c>
      <c r="M4" s="37">
        <v>1188042707</v>
      </c>
    </row>
    <row r="5" spans="1:14">
      <c r="A5" s="6" t="s">
        <v>10</v>
      </c>
      <c r="B5" s="6"/>
      <c r="C5" s="7">
        <v>1733</v>
      </c>
      <c r="D5" s="7">
        <v>155844018</v>
      </c>
      <c r="E5" s="7">
        <v>3877796</v>
      </c>
      <c r="G5" s="9" t="s">
        <v>11</v>
      </c>
      <c r="H5" s="3">
        <v>42288375434</v>
      </c>
      <c r="I5" s="3">
        <v>43600022631</v>
      </c>
      <c r="J5" s="20">
        <v>44050295985</v>
      </c>
      <c r="K5" s="37">
        <v>45910618244</v>
      </c>
      <c r="L5" s="37">
        <v>47448571674</v>
      </c>
      <c r="M5" s="37">
        <v>49244634598</v>
      </c>
    </row>
    <row r="6" spans="1:14">
      <c r="A6" s="6" t="s">
        <v>11</v>
      </c>
      <c r="B6" s="6"/>
      <c r="C6" s="7">
        <v>112606</v>
      </c>
      <c r="D6" s="7">
        <v>2352606395</v>
      </c>
      <c r="E6" s="7">
        <v>914106291</v>
      </c>
      <c r="G6" s="9" t="s">
        <v>12</v>
      </c>
      <c r="H6" s="3">
        <v>25873269984</v>
      </c>
      <c r="I6" s="3">
        <v>27038202431</v>
      </c>
      <c r="J6" s="20">
        <v>25815694364</v>
      </c>
      <c r="K6" s="37">
        <v>26469741874</v>
      </c>
      <c r="L6" s="37">
        <v>27878384810</v>
      </c>
      <c r="M6" s="37">
        <v>28354776274</v>
      </c>
    </row>
    <row r="7" spans="1:14" ht="25.5">
      <c r="A7" s="6" t="s">
        <v>12</v>
      </c>
      <c r="B7" s="6"/>
      <c r="C7" s="7">
        <v>34865</v>
      </c>
      <c r="D7" s="7">
        <v>360768671</v>
      </c>
      <c r="E7" s="7">
        <v>186156784</v>
      </c>
      <c r="G7" s="9" t="s">
        <v>13</v>
      </c>
      <c r="H7" s="3">
        <v>885287652</v>
      </c>
      <c r="I7" s="3">
        <v>875372144</v>
      </c>
      <c r="J7" s="20">
        <v>872729891</v>
      </c>
      <c r="K7" s="37">
        <v>909418680</v>
      </c>
      <c r="L7" s="37">
        <v>878797737</v>
      </c>
      <c r="M7" s="37">
        <v>739323832</v>
      </c>
    </row>
    <row r="8" spans="1:14">
      <c r="A8" s="6" t="s">
        <v>13</v>
      </c>
      <c r="B8" s="6"/>
      <c r="C8" s="7">
        <v>1865</v>
      </c>
      <c r="D8" s="7">
        <v>16784069</v>
      </c>
      <c r="E8" s="7">
        <v>24641771</v>
      </c>
      <c r="G8" s="9" t="s">
        <v>84</v>
      </c>
      <c r="H8" s="3">
        <v>136114625349</v>
      </c>
      <c r="I8" s="3">
        <v>139621001526</v>
      </c>
      <c r="J8" s="20">
        <v>138910270375</v>
      </c>
      <c r="K8" s="37">
        <v>135328673583</v>
      </c>
      <c r="L8" s="37">
        <v>140562071404</v>
      </c>
      <c r="M8" s="37">
        <v>146373876306</v>
      </c>
    </row>
    <row r="9" spans="1:14">
      <c r="A9" s="6" t="s">
        <v>84</v>
      </c>
      <c r="B9" s="6"/>
      <c r="C9" s="7">
        <v>222950</v>
      </c>
      <c r="D9" s="7">
        <v>8157060708</v>
      </c>
      <c r="E9" s="7">
        <v>2225501013</v>
      </c>
      <c r="G9" s="12" t="s">
        <v>74</v>
      </c>
      <c r="H9" s="18">
        <f t="shared" ref="H9:M9" si="0">SUM(H3:H8)</f>
        <v>207513933415</v>
      </c>
      <c r="I9" s="19">
        <f t="shared" si="0"/>
        <v>213614657858</v>
      </c>
      <c r="J9" s="18">
        <f t="shared" si="0"/>
        <v>212173385005</v>
      </c>
      <c r="K9" s="18">
        <f t="shared" si="0"/>
        <v>211293490363</v>
      </c>
      <c r="L9" s="18">
        <f t="shared" si="0"/>
        <v>219508719049</v>
      </c>
      <c r="M9" s="18">
        <f t="shared" si="0"/>
        <v>227716882235</v>
      </c>
    </row>
    <row r="10" spans="1:14">
      <c r="A10" s="8"/>
      <c r="B10" s="8"/>
      <c r="C10" s="16">
        <f>SUM(C4:C9)</f>
        <v>375373</v>
      </c>
      <c r="D10" s="16">
        <f>SUM(D4:D9)</f>
        <v>11061079764</v>
      </c>
      <c r="E10" s="16">
        <f>SUM(E4:E9)</f>
        <v>3366736671</v>
      </c>
      <c r="F10" s="12"/>
      <c r="G10" s="12"/>
      <c r="H10" s="12"/>
      <c r="I10" s="12"/>
      <c r="J10" s="12"/>
      <c r="K10" s="12"/>
      <c r="M10" s="12"/>
    </row>
    <row r="11" spans="1:14">
      <c r="A11" s="12"/>
      <c r="B11" s="12"/>
      <c r="C11" s="12"/>
      <c r="D11" s="12"/>
      <c r="E11" s="8"/>
      <c r="F11" s="12"/>
      <c r="G11" s="12"/>
      <c r="H11" s="12"/>
      <c r="I11" s="12"/>
      <c r="J11" s="12"/>
      <c r="K11" s="12"/>
      <c r="M11" s="12"/>
      <c r="N11" s="12"/>
    </row>
    <row r="12" spans="1:14">
      <c r="A12" s="654"/>
      <c r="B12" s="9"/>
      <c r="C12" s="648" t="s">
        <v>7</v>
      </c>
      <c r="D12" s="648"/>
      <c r="E12" s="648"/>
      <c r="F12" s="12"/>
      <c r="G12" s="12"/>
      <c r="M12" s="12"/>
      <c r="N12" s="12"/>
    </row>
    <row r="13" spans="1:14">
      <c r="A13" s="654"/>
      <c r="B13" s="9"/>
      <c r="C13" s="10" t="s">
        <v>76</v>
      </c>
      <c r="D13" s="10" t="s">
        <v>77</v>
      </c>
      <c r="E13" s="10" t="s">
        <v>14</v>
      </c>
      <c r="F13" s="12"/>
      <c r="G13" s="12"/>
      <c r="H13" s="22"/>
      <c r="M13" s="12"/>
      <c r="N13" s="12"/>
    </row>
    <row r="14" spans="1:14">
      <c r="A14" s="11" t="s">
        <v>42</v>
      </c>
      <c r="B14" s="11"/>
      <c r="C14" s="3">
        <v>1503</v>
      </c>
      <c r="D14" s="3">
        <v>16928316</v>
      </c>
      <c r="E14" s="3">
        <v>11938112</v>
      </c>
      <c r="F14" s="12"/>
      <c r="G14" s="12"/>
      <c r="H14" s="12"/>
      <c r="I14" s="12"/>
      <c r="J14" s="12"/>
      <c r="K14" s="12"/>
      <c r="L14" s="12"/>
      <c r="M14" s="12"/>
      <c r="N14" s="12"/>
    </row>
    <row r="15" spans="1:14">
      <c r="A15" s="11" t="s">
        <v>10</v>
      </c>
      <c r="B15" s="11"/>
      <c r="C15" s="3">
        <v>1616</v>
      </c>
      <c r="D15" s="3">
        <v>126159235</v>
      </c>
      <c r="E15" s="3">
        <v>2995762</v>
      </c>
      <c r="F15" s="12"/>
      <c r="G15" s="12"/>
      <c r="H15" s="12"/>
      <c r="I15" s="12"/>
      <c r="J15" s="12"/>
      <c r="K15" s="12"/>
      <c r="L15" s="12"/>
      <c r="M15" s="12"/>
      <c r="N15" s="12"/>
    </row>
    <row r="16" spans="1:14">
      <c r="A16" s="11" t="s">
        <v>11</v>
      </c>
      <c r="B16" s="11"/>
      <c r="C16" s="3">
        <v>128023</v>
      </c>
      <c r="D16" s="3">
        <v>2686321514</v>
      </c>
      <c r="E16" s="3">
        <v>1038866521</v>
      </c>
      <c r="F16" s="12"/>
      <c r="G16" s="12"/>
      <c r="H16" s="12"/>
      <c r="I16" s="12"/>
      <c r="J16" s="12"/>
      <c r="K16" s="12"/>
      <c r="L16" s="12"/>
      <c r="M16" s="12"/>
      <c r="N16" s="12"/>
    </row>
    <row r="17" spans="1:14">
      <c r="A17" s="11" t="s">
        <v>12</v>
      </c>
      <c r="B17" s="11"/>
      <c r="C17" s="3">
        <v>41057</v>
      </c>
      <c r="D17" s="3">
        <v>585728441</v>
      </c>
      <c r="E17" s="3">
        <v>225676103</v>
      </c>
      <c r="F17" s="12"/>
      <c r="G17" s="12"/>
      <c r="H17" s="12"/>
      <c r="I17" s="12"/>
      <c r="J17" s="12"/>
      <c r="K17" s="12"/>
      <c r="L17" s="12"/>
      <c r="M17" s="12"/>
      <c r="N17" s="12"/>
    </row>
    <row r="18" spans="1:14">
      <c r="A18" s="11" t="s">
        <v>13</v>
      </c>
      <c r="B18" s="11"/>
      <c r="C18" s="3">
        <v>4261</v>
      </c>
      <c r="D18" s="3">
        <v>35880144</v>
      </c>
      <c r="E18" s="3">
        <v>30637354</v>
      </c>
      <c r="F18" s="12"/>
      <c r="G18" s="12"/>
      <c r="H18" s="12"/>
      <c r="I18" s="12"/>
      <c r="J18" s="12"/>
      <c r="K18" s="12"/>
      <c r="L18" s="12"/>
      <c r="M18" s="12"/>
      <c r="N18" s="12"/>
    </row>
    <row r="19" spans="1:14">
      <c r="A19" s="11" t="s">
        <v>84</v>
      </c>
      <c r="B19" s="11"/>
      <c r="C19" s="3">
        <v>241864</v>
      </c>
      <c r="D19" s="3">
        <v>8826060642</v>
      </c>
      <c r="E19" s="3">
        <v>2500478112</v>
      </c>
      <c r="F19" s="12"/>
      <c r="G19" s="12"/>
      <c r="H19" s="12"/>
      <c r="I19" s="12"/>
      <c r="J19" s="12"/>
      <c r="K19" s="12"/>
      <c r="L19" s="12"/>
      <c r="M19" s="12"/>
      <c r="N19" s="12"/>
    </row>
    <row r="20" spans="1:14">
      <c r="A20" s="12"/>
      <c r="B20" s="12"/>
      <c r="C20" s="13">
        <f>SUM(C14:C19)</f>
        <v>418324</v>
      </c>
      <c r="D20" s="13">
        <f>SUM(D14:D19)</f>
        <v>12277078292</v>
      </c>
      <c r="E20" s="13">
        <f>SUM(E14:E19)</f>
        <v>3810591964</v>
      </c>
      <c r="F20" s="12"/>
      <c r="G20" s="12"/>
      <c r="H20" s="12"/>
      <c r="I20" s="12"/>
      <c r="J20" s="12"/>
      <c r="K20" s="12"/>
      <c r="L20" s="12"/>
      <c r="M20" s="12"/>
      <c r="N20" s="12"/>
    </row>
    <row r="21" spans="1:14">
      <c r="A21" s="12"/>
      <c r="B21" s="12"/>
      <c r="C21" s="12"/>
      <c r="D21" s="12"/>
      <c r="E21" s="12"/>
      <c r="F21" s="12"/>
      <c r="G21" s="12"/>
      <c r="H21" s="12"/>
      <c r="I21" s="12"/>
      <c r="J21" s="12"/>
      <c r="K21" s="12"/>
      <c r="L21" s="12"/>
      <c r="M21" s="12"/>
      <c r="N21" s="12"/>
    </row>
    <row r="22" spans="1:14">
      <c r="A22" s="654"/>
      <c r="B22" s="9"/>
      <c r="C22" s="648" t="s">
        <v>8</v>
      </c>
      <c r="D22" s="648"/>
      <c r="E22" s="648"/>
      <c r="F22" s="12"/>
      <c r="G22" s="12"/>
      <c r="H22" s="12"/>
      <c r="I22" s="12"/>
      <c r="J22" s="12"/>
      <c r="K22" s="12"/>
      <c r="L22" s="12"/>
      <c r="M22" s="12"/>
      <c r="N22" s="12"/>
    </row>
    <row r="23" spans="1:14">
      <c r="A23" s="654"/>
      <c r="B23" s="9"/>
      <c r="C23" s="10" t="s">
        <v>76</v>
      </c>
      <c r="D23" s="10" t="s">
        <v>77</v>
      </c>
      <c r="E23" s="10" t="s">
        <v>14</v>
      </c>
      <c r="F23" s="12"/>
      <c r="G23" s="12"/>
      <c r="H23" s="12"/>
      <c r="I23" s="12"/>
      <c r="J23" s="12"/>
      <c r="K23" s="12"/>
      <c r="L23" s="12"/>
      <c r="M23" s="12"/>
      <c r="N23" s="12"/>
    </row>
    <row r="24" spans="1:14">
      <c r="A24" s="11" t="s">
        <v>42</v>
      </c>
      <c r="B24" s="11"/>
      <c r="C24" s="3">
        <v>1418</v>
      </c>
      <c r="D24" s="3">
        <v>21387657</v>
      </c>
      <c r="E24" s="3">
        <v>15359267</v>
      </c>
      <c r="F24" s="12"/>
      <c r="G24" s="12"/>
      <c r="H24" s="12"/>
      <c r="I24" s="12"/>
      <c r="J24" s="12"/>
      <c r="K24" s="12"/>
      <c r="L24" s="12"/>
      <c r="M24" s="12"/>
      <c r="N24" s="12"/>
    </row>
    <row r="25" spans="1:14">
      <c r="A25" s="11" t="s">
        <v>10</v>
      </c>
      <c r="B25" s="11"/>
      <c r="C25" s="3">
        <v>1386</v>
      </c>
      <c r="D25" s="3">
        <v>88521371</v>
      </c>
      <c r="E25" s="3">
        <v>2345347</v>
      </c>
      <c r="F25" s="12"/>
      <c r="G25" s="12"/>
      <c r="H25" s="12"/>
      <c r="I25" s="12"/>
      <c r="J25" s="12"/>
      <c r="K25" s="12"/>
      <c r="L25" s="12"/>
      <c r="M25" s="12"/>
      <c r="N25" s="12"/>
    </row>
    <row r="26" spans="1:14">
      <c r="A26" s="11" t="s">
        <v>11</v>
      </c>
      <c r="B26" s="11"/>
      <c r="C26" s="3">
        <v>96299</v>
      </c>
      <c r="D26" s="3">
        <v>3041401044</v>
      </c>
      <c r="E26" s="3">
        <v>1230596002</v>
      </c>
      <c r="F26" s="12"/>
      <c r="G26" s="12"/>
      <c r="H26" s="12"/>
      <c r="I26" s="12"/>
      <c r="J26" s="12"/>
      <c r="K26" s="12"/>
      <c r="L26" s="12"/>
      <c r="M26" s="12"/>
      <c r="N26" s="12"/>
    </row>
    <row r="27" spans="1:14">
      <c r="A27" s="11" t="s">
        <v>12</v>
      </c>
      <c r="B27" s="11"/>
      <c r="C27" s="3">
        <v>30780</v>
      </c>
      <c r="D27" s="3">
        <v>487775446</v>
      </c>
      <c r="E27" s="3">
        <v>178577080</v>
      </c>
      <c r="F27" s="12"/>
      <c r="G27" s="12"/>
      <c r="H27" s="12"/>
      <c r="I27" s="12"/>
      <c r="J27" s="12"/>
      <c r="K27" s="12"/>
      <c r="L27" s="12"/>
      <c r="M27" s="12"/>
      <c r="N27" s="12"/>
    </row>
    <row r="28" spans="1:14">
      <c r="A28" s="11" t="s">
        <v>13</v>
      </c>
      <c r="B28" s="11"/>
      <c r="C28" s="3">
        <v>4650</v>
      </c>
      <c r="D28" s="3">
        <v>46463657</v>
      </c>
      <c r="E28" s="3">
        <v>34140241</v>
      </c>
      <c r="F28" s="12"/>
      <c r="G28" s="12"/>
      <c r="H28" s="12"/>
      <c r="I28" s="12"/>
      <c r="J28" s="12"/>
      <c r="K28" s="12"/>
      <c r="L28" s="12"/>
      <c r="M28" s="12"/>
      <c r="N28" s="12"/>
    </row>
    <row r="29" spans="1:14">
      <c r="A29" s="11" t="s">
        <v>84</v>
      </c>
      <c r="B29" s="11"/>
      <c r="C29" s="3">
        <v>205245</v>
      </c>
      <c r="D29" s="3">
        <v>8602435686</v>
      </c>
      <c r="E29" s="3">
        <v>2411503166</v>
      </c>
      <c r="F29" s="12"/>
      <c r="G29" s="12"/>
      <c r="H29" s="12"/>
      <c r="I29" s="12"/>
      <c r="J29" s="12"/>
      <c r="K29" s="12"/>
      <c r="L29" s="12"/>
      <c r="M29" s="12"/>
      <c r="N29" s="12"/>
    </row>
    <row r="30" spans="1:14">
      <c r="A30" s="12"/>
      <c r="B30" s="12"/>
      <c r="C30" s="13">
        <f>SUM(C24:C29)</f>
        <v>339778</v>
      </c>
      <c r="D30" s="13">
        <f>SUM(D24:D29)</f>
        <v>12287984861</v>
      </c>
      <c r="E30" s="13">
        <f>SUM(E24:E29)</f>
        <v>3872521103</v>
      </c>
      <c r="F30" s="12"/>
      <c r="G30" s="12"/>
      <c r="H30" s="12"/>
      <c r="I30" s="12"/>
      <c r="J30" s="12"/>
      <c r="K30" s="12"/>
      <c r="L30" s="12"/>
      <c r="M30" s="12"/>
      <c r="N30" s="12"/>
    </row>
    <row r="31" spans="1:14">
      <c r="A31" s="12"/>
      <c r="B31" s="12"/>
      <c r="C31" s="12"/>
      <c r="D31" s="12"/>
      <c r="E31" s="12"/>
      <c r="F31" s="12"/>
      <c r="G31" s="12"/>
      <c r="H31" s="12"/>
      <c r="I31" s="12"/>
      <c r="J31" s="12"/>
      <c r="K31" s="12"/>
      <c r="L31" s="12"/>
      <c r="M31" s="12"/>
      <c r="N31" s="12"/>
    </row>
    <row r="32" spans="1:14">
      <c r="A32" s="654"/>
      <c r="B32" s="9"/>
      <c r="C32" s="647">
        <v>39083</v>
      </c>
      <c r="D32" s="648"/>
      <c r="E32" s="648"/>
      <c r="F32" s="12"/>
      <c r="G32" s="12"/>
      <c r="H32" s="12"/>
      <c r="I32" s="12"/>
      <c r="J32" s="12"/>
      <c r="K32" s="12"/>
      <c r="L32" s="12"/>
      <c r="M32" s="12"/>
      <c r="N32" s="12"/>
    </row>
    <row r="33" spans="1:14">
      <c r="A33" s="654"/>
      <c r="B33" s="9"/>
      <c r="C33" s="10" t="s">
        <v>76</v>
      </c>
      <c r="D33" s="10" t="s">
        <v>77</v>
      </c>
      <c r="E33" s="10" t="s">
        <v>14</v>
      </c>
      <c r="F33" s="12"/>
      <c r="G33" s="12"/>
      <c r="H33" s="12"/>
      <c r="I33" s="12"/>
      <c r="J33" s="12"/>
      <c r="K33" s="12"/>
      <c r="L33" s="12"/>
      <c r="M33" s="12"/>
      <c r="N33" s="12"/>
    </row>
    <row r="34" spans="1:14">
      <c r="A34" s="11" t="s">
        <v>42</v>
      </c>
      <c r="B34" s="11"/>
      <c r="C34" s="14">
        <v>1674</v>
      </c>
      <c r="D34" s="14">
        <v>16761112</v>
      </c>
      <c r="E34" s="14">
        <v>12243490</v>
      </c>
      <c r="F34" s="12"/>
      <c r="G34" s="12"/>
      <c r="H34" s="12"/>
      <c r="I34" s="12"/>
      <c r="J34" s="12"/>
      <c r="K34" s="12"/>
      <c r="L34" s="12"/>
      <c r="M34" s="12"/>
      <c r="N34" s="12"/>
    </row>
    <row r="35" spans="1:14">
      <c r="A35" s="11" t="s">
        <v>10</v>
      </c>
      <c r="B35" s="11"/>
      <c r="C35" s="14">
        <v>1733</v>
      </c>
      <c r="D35" s="14">
        <v>155844018</v>
      </c>
      <c r="E35" s="14">
        <v>3877796</v>
      </c>
      <c r="F35" s="12"/>
      <c r="G35" s="12"/>
      <c r="H35" s="12"/>
      <c r="I35" s="12"/>
      <c r="J35" s="12"/>
      <c r="K35" s="12"/>
      <c r="L35" s="12"/>
      <c r="M35" s="12"/>
      <c r="N35" s="12"/>
    </row>
    <row r="36" spans="1:14">
      <c r="A36" s="11" t="s">
        <v>11</v>
      </c>
      <c r="B36" s="11"/>
      <c r="C36" s="14">
        <v>112606</v>
      </c>
      <c r="D36" s="14">
        <v>2352606395</v>
      </c>
      <c r="E36" s="14">
        <v>914106291</v>
      </c>
      <c r="F36" s="12"/>
      <c r="G36" s="12"/>
      <c r="H36" s="12"/>
      <c r="I36" s="12"/>
      <c r="J36" s="12"/>
      <c r="K36" s="12"/>
      <c r="L36" s="12"/>
      <c r="M36" s="12"/>
      <c r="N36" s="12"/>
    </row>
    <row r="37" spans="1:14">
      <c r="A37" s="11" t="s">
        <v>12</v>
      </c>
      <c r="B37" s="11"/>
      <c r="C37" s="14">
        <v>34865</v>
      </c>
      <c r="D37" s="14">
        <v>360768671</v>
      </c>
      <c r="E37" s="14">
        <v>186156784</v>
      </c>
      <c r="F37" s="12"/>
      <c r="G37" s="12"/>
      <c r="H37" s="12"/>
      <c r="I37" s="12"/>
      <c r="J37" s="12"/>
      <c r="K37" s="12"/>
      <c r="L37" s="12"/>
      <c r="M37" s="12"/>
      <c r="N37" s="12"/>
    </row>
    <row r="38" spans="1:14">
      <c r="A38" s="11" t="s">
        <v>13</v>
      </c>
      <c r="B38" s="11"/>
      <c r="C38" s="14">
        <v>1865</v>
      </c>
      <c r="D38" s="14">
        <v>16784069</v>
      </c>
      <c r="E38" s="14">
        <v>24641771</v>
      </c>
      <c r="F38" s="12"/>
      <c r="G38" s="12"/>
      <c r="H38" s="12"/>
      <c r="I38" s="12"/>
      <c r="J38" s="12"/>
      <c r="K38" s="12"/>
      <c r="L38" s="12"/>
      <c r="M38" s="12"/>
      <c r="N38" s="12"/>
    </row>
    <row r="39" spans="1:14">
      <c r="A39" s="11" t="s">
        <v>84</v>
      </c>
      <c r="B39" s="11"/>
      <c r="C39" s="14">
        <v>222950</v>
      </c>
      <c r="D39" s="14">
        <v>8157060708</v>
      </c>
      <c r="E39" s="14">
        <v>2225501013</v>
      </c>
      <c r="F39" s="12"/>
      <c r="G39" s="12"/>
      <c r="H39" s="12"/>
      <c r="I39" s="12"/>
      <c r="J39" s="12"/>
      <c r="K39" s="12"/>
      <c r="L39" s="12"/>
      <c r="M39" s="12"/>
      <c r="N39" s="12"/>
    </row>
    <row r="40" spans="1:14">
      <c r="A40" s="12"/>
      <c r="B40" s="12"/>
      <c r="C40" s="15">
        <f>SUM(C34:C39)</f>
        <v>375693</v>
      </c>
      <c r="D40" s="15">
        <f>SUM(D34:D39)</f>
        <v>11059824973</v>
      </c>
      <c r="E40" s="15">
        <f>SUM(E34:E39)</f>
        <v>3366527145</v>
      </c>
      <c r="F40" s="12"/>
      <c r="G40" s="12"/>
      <c r="H40" s="12"/>
      <c r="I40" s="12"/>
      <c r="J40" s="12"/>
      <c r="K40" s="12"/>
      <c r="L40" s="12"/>
      <c r="M40" s="12"/>
      <c r="N40" s="12"/>
    </row>
    <row r="41" spans="1:14">
      <c r="A41" s="12"/>
      <c r="B41" s="12"/>
      <c r="C41" s="12"/>
      <c r="D41" s="12"/>
      <c r="E41" s="12"/>
      <c r="F41" s="12"/>
      <c r="G41" s="12"/>
      <c r="H41" s="12"/>
      <c r="I41" s="12"/>
      <c r="J41" s="12"/>
      <c r="K41" s="12"/>
      <c r="L41" s="12"/>
      <c r="M41" s="12"/>
      <c r="N41" s="12"/>
    </row>
    <row r="42" spans="1:14">
      <c r="A42" s="654"/>
      <c r="B42" s="9"/>
      <c r="C42" s="647">
        <v>39114</v>
      </c>
      <c r="D42" s="648"/>
      <c r="E42" s="648"/>
      <c r="F42" s="12"/>
      <c r="G42" s="12"/>
      <c r="H42" s="12"/>
      <c r="I42" s="12"/>
      <c r="J42" s="12"/>
      <c r="K42" s="12"/>
      <c r="L42" s="12"/>
      <c r="M42" s="12"/>
      <c r="N42" s="12"/>
    </row>
    <row r="43" spans="1:14">
      <c r="A43" s="654"/>
      <c r="B43" s="9"/>
      <c r="C43" s="10" t="s">
        <v>76</v>
      </c>
      <c r="D43" s="10" t="s">
        <v>77</v>
      </c>
      <c r="E43" s="10" t="s">
        <v>14</v>
      </c>
      <c r="F43" s="12"/>
      <c r="G43" s="12"/>
      <c r="H43" s="12"/>
      <c r="I43" s="12"/>
      <c r="J43" s="12"/>
      <c r="K43" s="12"/>
      <c r="L43" s="12"/>
      <c r="M43" s="12"/>
      <c r="N43" s="12"/>
    </row>
    <row r="44" spans="1:14">
      <c r="A44" s="11" t="s">
        <v>42</v>
      </c>
      <c r="B44" s="11"/>
      <c r="C44" s="14">
        <v>2191</v>
      </c>
      <c r="D44" s="14">
        <v>23619883</v>
      </c>
      <c r="E44" s="14">
        <v>16503321</v>
      </c>
      <c r="F44" s="12"/>
      <c r="G44" s="12"/>
      <c r="H44" s="12"/>
      <c r="I44" s="12"/>
      <c r="J44" s="12"/>
      <c r="K44" s="12"/>
      <c r="L44" s="12"/>
      <c r="M44" s="12"/>
      <c r="N44" s="12"/>
    </row>
    <row r="45" spans="1:14">
      <c r="A45" s="11" t="s">
        <v>10</v>
      </c>
      <c r="B45" s="11"/>
      <c r="C45" s="14">
        <v>1703</v>
      </c>
      <c r="D45" s="14">
        <v>95042626</v>
      </c>
      <c r="E45" s="14">
        <v>2086228</v>
      </c>
      <c r="F45" s="12"/>
      <c r="G45" s="12"/>
      <c r="H45" s="12"/>
      <c r="I45" s="12"/>
      <c r="J45" s="12"/>
      <c r="K45" s="12"/>
      <c r="L45" s="12"/>
      <c r="M45" s="12"/>
      <c r="N45" s="12"/>
    </row>
    <row r="46" spans="1:14">
      <c r="A46" s="11" t="s">
        <v>11</v>
      </c>
      <c r="B46" s="11"/>
      <c r="C46" s="14">
        <v>133207</v>
      </c>
      <c r="D46" s="14">
        <v>3627284993</v>
      </c>
      <c r="E46" s="14">
        <v>1352318512</v>
      </c>
      <c r="F46" s="12"/>
      <c r="G46" s="12"/>
      <c r="H46" s="12"/>
      <c r="I46" s="12"/>
      <c r="J46" s="12"/>
      <c r="K46" s="12"/>
      <c r="L46" s="12"/>
      <c r="M46" s="12"/>
      <c r="N46" s="12"/>
    </row>
    <row r="47" spans="1:14">
      <c r="A47" s="11" t="s">
        <v>12</v>
      </c>
      <c r="B47" s="11"/>
      <c r="C47" s="14">
        <v>56632</v>
      </c>
      <c r="D47" s="14">
        <v>699548213</v>
      </c>
      <c r="E47" s="14">
        <v>279389477</v>
      </c>
      <c r="F47" s="12"/>
      <c r="G47" s="12"/>
      <c r="H47" s="12"/>
      <c r="I47" s="12"/>
      <c r="J47" s="12"/>
      <c r="K47" s="12"/>
      <c r="L47" s="12"/>
      <c r="M47" s="12"/>
      <c r="N47" s="12"/>
    </row>
    <row r="48" spans="1:14">
      <c r="A48" s="11" t="s">
        <v>13</v>
      </c>
      <c r="B48" s="11"/>
      <c r="C48" s="14">
        <v>4567</v>
      </c>
      <c r="D48" s="14">
        <v>36750382</v>
      </c>
      <c r="E48" s="14">
        <v>38626815</v>
      </c>
      <c r="F48" s="12"/>
      <c r="G48" s="12"/>
      <c r="H48" s="12"/>
      <c r="I48" s="12"/>
      <c r="J48" s="12"/>
      <c r="K48" s="12"/>
      <c r="L48" s="12"/>
      <c r="M48" s="12"/>
      <c r="N48" s="12"/>
    </row>
    <row r="49" spans="1:14">
      <c r="A49" s="11" t="s">
        <v>84</v>
      </c>
      <c r="B49" s="11"/>
      <c r="C49" s="14">
        <v>330748</v>
      </c>
      <c r="D49" s="14">
        <v>11129184661</v>
      </c>
      <c r="E49" s="14">
        <v>2809736620</v>
      </c>
      <c r="F49" s="12"/>
      <c r="G49" s="12"/>
      <c r="H49" s="12"/>
      <c r="I49" s="12"/>
      <c r="J49" s="12"/>
      <c r="K49" s="12"/>
      <c r="L49" s="12"/>
      <c r="M49" s="12"/>
      <c r="N49" s="12"/>
    </row>
    <row r="50" spans="1:14">
      <c r="A50" s="12"/>
      <c r="B50" s="12"/>
      <c r="C50" s="21">
        <f>SUM(C44:C49)</f>
        <v>529048</v>
      </c>
      <c r="D50" s="21">
        <f>SUM(D44:D49)</f>
        <v>15611430758</v>
      </c>
      <c r="E50" s="21">
        <f>SUM(E44:E49)</f>
        <v>4498660973</v>
      </c>
      <c r="F50" s="12"/>
      <c r="G50" s="12"/>
      <c r="H50" s="12"/>
      <c r="I50" s="12"/>
      <c r="J50" s="12"/>
      <c r="K50" s="12"/>
      <c r="L50" s="12"/>
      <c r="M50" s="12"/>
      <c r="N50" s="12"/>
    </row>
    <row r="51" spans="1:14">
      <c r="A51" s="12"/>
      <c r="B51" s="12"/>
      <c r="C51" s="12"/>
      <c r="D51" s="12"/>
      <c r="E51" s="12"/>
      <c r="F51" s="12"/>
      <c r="G51" s="12"/>
      <c r="H51" s="12"/>
      <c r="I51" s="12"/>
      <c r="J51" s="12"/>
      <c r="K51" s="12"/>
      <c r="L51" s="12"/>
      <c r="M51" s="12"/>
      <c r="N51" s="12"/>
    </row>
    <row r="52" spans="1:14">
      <c r="A52" s="654"/>
      <c r="B52" s="9"/>
      <c r="C52" s="647">
        <v>39142</v>
      </c>
      <c r="D52" s="648"/>
      <c r="E52" s="648"/>
      <c r="F52" s="12"/>
      <c r="G52" s="12"/>
      <c r="H52" s="12"/>
      <c r="I52" s="12"/>
      <c r="J52" s="12"/>
      <c r="K52" s="12"/>
      <c r="L52" s="12"/>
      <c r="M52" s="12"/>
      <c r="N52" s="12"/>
    </row>
    <row r="53" spans="1:14">
      <c r="A53" s="654"/>
      <c r="B53" s="9"/>
      <c r="C53" s="10" t="s">
        <v>76</v>
      </c>
      <c r="D53" s="10" t="s">
        <v>77</v>
      </c>
      <c r="E53" s="10" t="s">
        <v>14</v>
      </c>
      <c r="F53" s="12"/>
      <c r="G53" s="12"/>
      <c r="H53" s="12"/>
      <c r="I53" s="12"/>
      <c r="J53" s="12"/>
      <c r="K53" s="12"/>
      <c r="L53" s="12"/>
      <c r="M53" s="12"/>
      <c r="N53" s="12"/>
    </row>
    <row r="54" spans="1:14">
      <c r="A54" s="11" t="s">
        <v>42</v>
      </c>
      <c r="B54" s="11"/>
      <c r="C54" s="14">
        <v>1986</v>
      </c>
      <c r="D54" s="14">
        <v>39526803</v>
      </c>
      <c r="E54" s="14">
        <v>23629448</v>
      </c>
      <c r="F54" s="12"/>
      <c r="G54" s="12"/>
      <c r="H54" s="12"/>
      <c r="I54" s="12"/>
      <c r="J54" s="12"/>
      <c r="K54" s="12"/>
      <c r="L54" s="12"/>
      <c r="M54" s="12"/>
      <c r="N54" s="12"/>
    </row>
    <row r="55" spans="1:14">
      <c r="A55" s="11" t="s">
        <v>10</v>
      </c>
      <c r="B55" s="11"/>
      <c r="C55" s="14">
        <v>2163</v>
      </c>
      <c r="D55" s="14">
        <v>132303923</v>
      </c>
      <c r="E55" s="14">
        <v>2675822</v>
      </c>
      <c r="F55" s="12"/>
      <c r="G55" s="12"/>
      <c r="H55" s="12"/>
      <c r="I55" s="12"/>
      <c r="J55" s="12"/>
      <c r="K55" s="12"/>
      <c r="L55" s="12"/>
      <c r="M55" s="12"/>
      <c r="N55" s="12"/>
    </row>
    <row r="56" spans="1:14">
      <c r="A56" s="11" t="s">
        <v>11</v>
      </c>
      <c r="B56" s="11"/>
      <c r="C56" s="14">
        <v>151752</v>
      </c>
      <c r="D56" s="14">
        <v>4079903524</v>
      </c>
      <c r="E56" s="14">
        <v>1410332662</v>
      </c>
      <c r="F56" s="12"/>
      <c r="G56" s="12"/>
      <c r="H56" s="12"/>
      <c r="I56" s="12"/>
      <c r="J56" s="12"/>
      <c r="K56" s="12"/>
      <c r="L56" s="12"/>
      <c r="M56" s="12"/>
      <c r="N56" s="12"/>
    </row>
    <row r="57" spans="1:14">
      <c r="A57" s="11" t="s">
        <v>12</v>
      </c>
      <c r="B57" s="11"/>
      <c r="C57" s="14">
        <v>57860</v>
      </c>
      <c r="D57" s="14">
        <v>802861013</v>
      </c>
      <c r="E57" s="14">
        <v>250216937</v>
      </c>
      <c r="F57" s="12"/>
      <c r="G57" s="12"/>
      <c r="H57" s="12"/>
      <c r="I57" s="12"/>
      <c r="J57" s="12"/>
      <c r="K57" s="12"/>
      <c r="L57" s="12"/>
      <c r="M57" s="12"/>
      <c r="N57" s="12"/>
    </row>
    <row r="58" spans="1:14">
      <c r="A58" s="11" t="s">
        <v>13</v>
      </c>
      <c r="B58" s="11"/>
      <c r="C58" s="14">
        <v>4140</v>
      </c>
      <c r="D58" s="14">
        <v>34012236</v>
      </c>
      <c r="E58" s="14">
        <v>28001863</v>
      </c>
      <c r="F58" s="12"/>
      <c r="G58" s="12"/>
      <c r="H58" s="12"/>
      <c r="I58" s="12"/>
      <c r="J58" s="12"/>
      <c r="K58" s="12"/>
      <c r="L58" s="12"/>
      <c r="M58" s="12"/>
      <c r="N58" s="12"/>
    </row>
    <row r="59" spans="1:14">
      <c r="A59" s="11" t="s">
        <v>84</v>
      </c>
      <c r="B59" s="11"/>
      <c r="C59" s="14">
        <v>392388</v>
      </c>
      <c r="D59" s="14">
        <v>11198919588</v>
      </c>
      <c r="E59" s="14">
        <v>2855771332</v>
      </c>
      <c r="F59" s="12"/>
      <c r="G59" s="12"/>
      <c r="H59" s="12"/>
      <c r="I59" s="12"/>
      <c r="J59" s="12"/>
      <c r="K59" s="12"/>
      <c r="L59" s="12"/>
      <c r="M59" s="12"/>
      <c r="N59" s="12"/>
    </row>
    <row r="60" spans="1:14">
      <c r="A60" s="12"/>
      <c r="B60" s="12"/>
      <c r="C60" s="21">
        <f>SUM(C54:C59)</f>
        <v>610289</v>
      </c>
      <c r="D60" s="21">
        <f>SUM(D54:D59)</f>
        <v>16287527087</v>
      </c>
      <c r="E60" s="21">
        <f>SUM(E54:E59)</f>
        <v>4570628064</v>
      </c>
      <c r="F60" s="12"/>
      <c r="G60" s="12"/>
      <c r="H60" s="12"/>
      <c r="I60" s="12"/>
      <c r="J60" s="12"/>
      <c r="K60" s="12"/>
      <c r="L60" s="12"/>
      <c r="M60" s="12"/>
      <c r="N60" s="12"/>
    </row>
    <row r="61" spans="1:14">
      <c r="A61" s="12"/>
      <c r="B61" s="12"/>
      <c r="C61" s="12"/>
      <c r="D61" s="12"/>
      <c r="E61" s="12"/>
      <c r="F61" s="12"/>
      <c r="G61" s="12"/>
      <c r="H61" s="12"/>
      <c r="I61" s="12"/>
      <c r="J61" s="12"/>
      <c r="K61" s="12"/>
      <c r="L61" s="12"/>
      <c r="M61" s="12"/>
      <c r="N61" s="12"/>
    </row>
    <row r="62" spans="1:14">
      <c r="A62" s="654"/>
      <c r="B62" s="9"/>
      <c r="C62" s="647">
        <v>39173</v>
      </c>
      <c r="D62" s="648"/>
      <c r="E62" s="648"/>
      <c r="F62" s="12"/>
      <c r="G62" s="12"/>
      <c r="H62" s="12"/>
      <c r="I62" s="12"/>
      <c r="J62" s="12"/>
      <c r="K62" s="12"/>
      <c r="L62" s="12"/>
      <c r="M62" s="12"/>
      <c r="N62" s="12"/>
    </row>
    <row r="63" spans="1:14">
      <c r="A63" s="654"/>
      <c r="B63" s="9"/>
      <c r="C63" s="10" t="s">
        <v>76</v>
      </c>
      <c r="D63" s="10" t="s">
        <v>77</v>
      </c>
      <c r="E63" s="10" t="s">
        <v>14</v>
      </c>
      <c r="F63" s="12"/>
      <c r="G63" s="12"/>
      <c r="H63" s="12"/>
      <c r="I63" s="12"/>
      <c r="J63" s="12"/>
      <c r="K63" s="12"/>
      <c r="L63" s="12"/>
      <c r="M63" s="12"/>
      <c r="N63" s="12"/>
    </row>
    <row r="64" spans="1:14">
      <c r="A64" s="11" t="s">
        <v>42</v>
      </c>
      <c r="B64" s="11"/>
      <c r="C64" s="14">
        <v>2750</v>
      </c>
      <c r="D64" s="14">
        <v>34771223</v>
      </c>
      <c r="E64" s="14">
        <v>29388048</v>
      </c>
      <c r="F64" s="12"/>
      <c r="G64" s="12"/>
      <c r="H64" s="12"/>
      <c r="I64" s="12"/>
      <c r="J64" s="12"/>
      <c r="K64" s="12"/>
      <c r="L64" s="12"/>
      <c r="M64" s="12"/>
      <c r="N64" s="12"/>
    </row>
    <row r="65" spans="1:14">
      <c r="A65" s="11" t="s">
        <v>10</v>
      </c>
      <c r="B65" s="11"/>
      <c r="C65" s="14">
        <v>1542</v>
      </c>
      <c r="D65" s="14">
        <v>78564884</v>
      </c>
      <c r="E65" s="14">
        <v>1632394</v>
      </c>
      <c r="F65" s="12"/>
      <c r="G65" s="12"/>
      <c r="H65" s="12"/>
      <c r="I65" s="12"/>
      <c r="J65" s="12"/>
      <c r="K65" s="12"/>
      <c r="L65" s="12"/>
      <c r="M65" s="12"/>
      <c r="N65" s="12"/>
    </row>
    <row r="66" spans="1:14">
      <c r="A66" s="11" t="s">
        <v>11</v>
      </c>
      <c r="B66" s="11"/>
      <c r="C66" s="14">
        <v>129251</v>
      </c>
      <c r="D66" s="14">
        <v>2880094053</v>
      </c>
      <c r="E66" s="14">
        <v>916790061</v>
      </c>
      <c r="F66" s="12"/>
      <c r="G66" s="12"/>
      <c r="H66" s="12"/>
      <c r="I66" s="12"/>
      <c r="J66" s="12"/>
      <c r="K66" s="12"/>
      <c r="L66" s="12"/>
      <c r="M66" s="12"/>
      <c r="N66" s="12"/>
    </row>
    <row r="67" spans="1:14">
      <c r="A67" s="11" t="s">
        <v>12</v>
      </c>
      <c r="B67" s="11"/>
      <c r="C67" s="14">
        <v>44684</v>
      </c>
      <c r="D67" s="14">
        <v>541601037</v>
      </c>
      <c r="E67" s="14">
        <v>228362463</v>
      </c>
      <c r="F67" s="12"/>
      <c r="G67" s="12"/>
      <c r="H67" s="12"/>
      <c r="I67" s="12"/>
      <c r="J67" s="12"/>
      <c r="K67" s="12"/>
      <c r="L67" s="12"/>
      <c r="M67" s="12"/>
      <c r="N67" s="12"/>
    </row>
    <row r="68" spans="1:14">
      <c r="A68" s="11" t="s">
        <v>13</v>
      </c>
      <c r="B68" s="11"/>
      <c r="C68" s="14">
        <v>3106</v>
      </c>
      <c r="D68" s="14">
        <v>23296104</v>
      </c>
      <c r="E68" s="14">
        <v>19757964</v>
      </c>
      <c r="F68" s="12"/>
      <c r="G68" s="12"/>
      <c r="H68" s="12"/>
      <c r="I68" s="12"/>
      <c r="J68" s="12"/>
      <c r="K68" s="12"/>
      <c r="L68" s="12"/>
      <c r="M68" s="12"/>
      <c r="N68" s="12"/>
    </row>
    <row r="69" spans="1:14">
      <c r="A69" s="11" t="s">
        <v>84</v>
      </c>
      <c r="B69" s="11"/>
      <c r="C69" s="14">
        <v>335017</v>
      </c>
      <c r="D69" s="14">
        <v>7943009722</v>
      </c>
      <c r="E69" s="14">
        <v>2145094078</v>
      </c>
      <c r="F69" s="12"/>
      <c r="G69" s="12"/>
      <c r="H69" s="12"/>
      <c r="I69" s="12"/>
      <c r="J69" s="12"/>
      <c r="K69" s="12"/>
      <c r="L69" s="12"/>
      <c r="M69" s="12"/>
      <c r="N69" s="12"/>
    </row>
    <row r="70" spans="1:14">
      <c r="A70" s="12"/>
      <c r="B70" s="12"/>
      <c r="C70" s="21">
        <f>SUM(C64:C69)</f>
        <v>516350</v>
      </c>
      <c r="D70" s="21">
        <f>SUM(D64:D69)</f>
        <v>11501337023</v>
      </c>
      <c r="E70" s="21">
        <f>SUM(E64:E69)</f>
        <v>3341025008</v>
      </c>
      <c r="F70" s="12"/>
      <c r="G70" s="12"/>
      <c r="H70" s="12"/>
      <c r="I70" s="12"/>
      <c r="J70" s="12"/>
      <c r="K70" s="12"/>
      <c r="L70" s="12"/>
      <c r="M70" s="12"/>
      <c r="N70" s="12"/>
    </row>
    <row r="71" spans="1:14">
      <c r="A71" s="12"/>
      <c r="B71" s="12"/>
      <c r="C71" s="12"/>
      <c r="D71" s="12"/>
      <c r="E71" s="12"/>
      <c r="F71" s="12"/>
      <c r="G71" s="12"/>
      <c r="H71" s="12"/>
      <c r="I71" s="12"/>
      <c r="J71" s="12"/>
      <c r="K71" s="12"/>
      <c r="L71" s="12"/>
      <c r="M71" s="12"/>
      <c r="N71" s="12"/>
    </row>
    <row r="72" spans="1:14">
      <c r="A72" s="655"/>
      <c r="B72" s="36"/>
      <c r="C72" s="647">
        <v>39203</v>
      </c>
      <c r="D72" s="648"/>
      <c r="E72" s="648"/>
      <c r="F72" s="12"/>
      <c r="G72" s="12"/>
      <c r="H72" s="12"/>
      <c r="I72" s="12"/>
      <c r="J72" s="12"/>
      <c r="K72" s="12"/>
      <c r="L72" s="12"/>
      <c r="M72" s="12"/>
      <c r="N72" s="12"/>
    </row>
    <row r="73" spans="1:14">
      <c r="A73" s="655"/>
      <c r="B73" s="36"/>
      <c r="C73" s="10" t="s">
        <v>76</v>
      </c>
      <c r="D73" s="10" t="s">
        <v>77</v>
      </c>
      <c r="E73" s="10" t="s">
        <v>14</v>
      </c>
      <c r="F73" s="12"/>
      <c r="G73" s="31" t="s">
        <v>90</v>
      </c>
      <c r="H73" s="12"/>
      <c r="I73" s="12"/>
      <c r="J73" s="12"/>
      <c r="K73" s="651"/>
      <c r="L73" s="643" t="s">
        <v>3</v>
      </c>
      <c r="M73" s="644"/>
      <c r="N73" s="645"/>
    </row>
    <row r="74" spans="1:14">
      <c r="A74" s="11" t="s">
        <v>42</v>
      </c>
      <c r="B74" s="11"/>
      <c r="C74" s="14">
        <v>5086</v>
      </c>
      <c r="D74" s="14">
        <v>64534476</v>
      </c>
      <c r="E74" s="14">
        <v>50241398</v>
      </c>
      <c r="F74" s="12"/>
      <c r="G74" s="14">
        <v>4717</v>
      </c>
      <c r="H74" s="14">
        <v>66881965</v>
      </c>
      <c r="I74" s="14">
        <v>49140839</v>
      </c>
      <c r="K74" s="652"/>
      <c r="L74" s="32" t="s">
        <v>76</v>
      </c>
      <c r="M74" s="32" t="s">
        <v>77</v>
      </c>
      <c r="N74" s="32" t="s">
        <v>14</v>
      </c>
    </row>
    <row r="75" spans="1:14">
      <c r="A75" s="11" t="s">
        <v>10</v>
      </c>
      <c r="B75" s="11"/>
      <c r="C75" s="14">
        <v>2341</v>
      </c>
      <c r="D75" s="14">
        <v>70235312</v>
      </c>
      <c r="E75" s="14">
        <v>1469216</v>
      </c>
      <c r="F75" s="12"/>
      <c r="G75" s="14">
        <v>2341</v>
      </c>
      <c r="H75" s="14">
        <v>70235312</v>
      </c>
      <c r="I75" s="14">
        <v>1469216</v>
      </c>
      <c r="K75" s="35" t="s">
        <v>42</v>
      </c>
      <c r="L75" s="33">
        <v>4717</v>
      </c>
      <c r="M75" s="33">
        <v>66881965</v>
      </c>
      <c r="N75" s="33">
        <v>49140839</v>
      </c>
    </row>
    <row r="76" spans="1:14">
      <c r="A76" s="11" t="s">
        <v>11</v>
      </c>
      <c r="B76" s="11"/>
      <c r="C76" s="14">
        <v>169871</v>
      </c>
      <c r="D76" s="14">
        <v>3343902284</v>
      </c>
      <c r="E76" s="14">
        <v>1115425099</v>
      </c>
      <c r="F76" s="12"/>
      <c r="G76" s="14">
        <v>177862</v>
      </c>
      <c r="H76" s="14">
        <v>3520623164</v>
      </c>
      <c r="I76" s="14">
        <v>1176073016</v>
      </c>
      <c r="K76" s="35" t="s">
        <v>10</v>
      </c>
      <c r="L76" s="33">
        <v>2341</v>
      </c>
      <c r="M76" s="33">
        <v>70235312</v>
      </c>
      <c r="N76" s="33">
        <v>1469216</v>
      </c>
    </row>
    <row r="77" spans="1:14">
      <c r="A77" s="11" t="s">
        <v>12</v>
      </c>
      <c r="B77" s="11"/>
      <c r="C77" s="14">
        <v>60071</v>
      </c>
      <c r="D77" s="14">
        <v>818019941</v>
      </c>
      <c r="E77" s="14">
        <v>257793040</v>
      </c>
      <c r="F77" s="12"/>
      <c r="G77" s="14">
        <v>62914</v>
      </c>
      <c r="H77" s="14">
        <v>854268609</v>
      </c>
      <c r="I77" s="14">
        <v>291913526</v>
      </c>
      <c r="K77" s="35" t="s">
        <v>11</v>
      </c>
      <c r="L77" s="33">
        <v>177862</v>
      </c>
      <c r="M77" s="33">
        <v>3520623164</v>
      </c>
      <c r="N77" s="33">
        <v>1176073016</v>
      </c>
    </row>
    <row r="78" spans="1:14">
      <c r="A78" s="11" t="s">
        <v>13</v>
      </c>
      <c r="B78" s="11"/>
      <c r="C78" s="14">
        <v>2831</v>
      </c>
      <c r="D78" s="14">
        <v>31740053</v>
      </c>
      <c r="E78" s="14">
        <v>24726611</v>
      </c>
      <c r="F78" s="12"/>
      <c r="G78" s="14">
        <v>4666</v>
      </c>
      <c r="H78" s="14">
        <v>46255649</v>
      </c>
      <c r="I78" s="14">
        <v>33537874</v>
      </c>
      <c r="K78" s="35" t="s">
        <v>40</v>
      </c>
      <c r="L78" s="33">
        <v>62319</v>
      </c>
      <c r="M78" s="33">
        <v>848308824</v>
      </c>
      <c r="N78" s="33">
        <v>287660994</v>
      </c>
    </row>
    <row r="79" spans="1:14">
      <c r="A79" s="11" t="s">
        <v>84</v>
      </c>
      <c r="B79" s="11"/>
      <c r="C79" s="14">
        <v>437259</v>
      </c>
      <c r="D79" s="14">
        <v>12529621919</v>
      </c>
      <c r="E79" s="14">
        <v>3295070536</v>
      </c>
      <c r="F79" s="12"/>
      <c r="G79" s="14">
        <v>441853</v>
      </c>
      <c r="H79" s="14">
        <v>12739293256</v>
      </c>
      <c r="I79" s="14">
        <v>3491018174</v>
      </c>
      <c r="K79" s="35" t="s">
        <v>18</v>
      </c>
      <c r="L79" s="34">
        <v>595</v>
      </c>
      <c r="M79" s="33">
        <v>5959785</v>
      </c>
      <c r="N79" s="33">
        <v>4252532</v>
      </c>
    </row>
    <row r="80" spans="1:14">
      <c r="A80" s="12"/>
      <c r="B80" s="12"/>
      <c r="C80" s="21">
        <f>SUM(C74:C79)</f>
        <v>677459</v>
      </c>
      <c r="D80" s="21">
        <f>SUM(D74:D79)</f>
        <v>16858053985</v>
      </c>
      <c r="E80" s="21">
        <f>SUM(E74:E79)</f>
        <v>4744725900</v>
      </c>
      <c r="F80" s="12"/>
      <c r="G80" s="14">
        <v>694353</v>
      </c>
      <c r="H80" s="14">
        <v>17297557955</v>
      </c>
      <c r="I80" s="14">
        <v>5043152645</v>
      </c>
      <c r="K80" s="35" t="s">
        <v>13</v>
      </c>
      <c r="L80" s="33">
        <v>4666</v>
      </c>
      <c r="M80" s="33">
        <v>46255649</v>
      </c>
      <c r="N80" s="33">
        <v>33537874</v>
      </c>
    </row>
    <row r="81" spans="1:14">
      <c r="A81" s="12"/>
      <c r="B81" s="12"/>
      <c r="C81" s="21"/>
      <c r="D81" s="21"/>
      <c r="E81" s="30"/>
      <c r="F81" s="12"/>
      <c r="G81" s="14">
        <v>16894</v>
      </c>
      <c r="H81" s="14">
        <v>439503970</v>
      </c>
      <c r="I81" s="14">
        <v>298426745</v>
      </c>
      <c r="K81" s="35" t="s">
        <v>84</v>
      </c>
      <c r="L81" s="33">
        <v>441853</v>
      </c>
      <c r="M81" s="33">
        <v>12739293256</v>
      </c>
      <c r="N81" s="33">
        <v>3491018174</v>
      </c>
    </row>
    <row r="82" spans="1:14">
      <c r="A82" s="12"/>
      <c r="B82" s="12"/>
      <c r="C82" s="12"/>
      <c r="D82" s="12"/>
      <c r="E82" s="12"/>
      <c r="F82" s="12"/>
      <c r="K82" s="12"/>
      <c r="L82" s="13">
        <f>SUM(L75:L77,L80:L81,L83)</f>
        <v>694353</v>
      </c>
      <c r="M82" s="13">
        <f>SUM(M75:M77,M80:M81,M83)</f>
        <v>17297557955</v>
      </c>
      <c r="N82" s="13">
        <f>SUM(N75:N77,N80:N81,N83)</f>
        <v>5043152645</v>
      </c>
    </row>
    <row r="83" spans="1:14">
      <c r="A83" s="23"/>
      <c r="B83" s="23"/>
      <c r="C83" s="646">
        <v>39234</v>
      </c>
      <c r="D83" s="646"/>
      <c r="E83" s="646"/>
      <c r="F83" s="12" t="s">
        <v>62</v>
      </c>
      <c r="K83" s="35" t="str">
        <f>K78&amp;"+"&amp;K79</f>
        <v>Listed Investment Companies+Listed Investment Trusts</v>
      </c>
      <c r="L83" s="13">
        <f>L78+L79</f>
        <v>62914</v>
      </c>
      <c r="M83" s="13">
        <f>M78+M79</f>
        <v>854268609</v>
      </c>
      <c r="N83" s="13">
        <f>N78+N79</f>
        <v>291913526</v>
      </c>
    </row>
    <row r="84" spans="1:14">
      <c r="A84" s="25"/>
      <c r="B84" s="25"/>
      <c r="C84" s="26" t="s">
        <v>53</v>
      </c>
      <c r="D84" s="27" t="s">
        <v>54</v>
      </c>
      <c r="E84" s="28" t="s">
        <v>55</v>
      </c>
      <c r="F84" s="12"/>
      <c r="G84" s="12"/>
      <c r="H84" s="12"/>
      <c r="I84" s="12"/>
      <c r="J84" s="12"/>
      <c r="K84" s="12"/>
      <c r="L84" s="12"/>
      <c r="M84" s="12"/>
      <c r="N84" s="12"/>
    </row>
    <row r="85" spans="1:14">
      <c r="A85" s="28" t="s">
        <v>56</v>
      </c>
      <c r="B85" s="28"/>
      <c r="C85" s="20">
        <v>4025</v>
      </c>
      <c r="D85" s="24">
        <v>77330158</v>
      </c>
      <c r="E85" s="20">
        <v>47499726</v>
      </c>
      <c r="F85" s="12"/>
      <c r="G85" s="12"/>
      <c r="H85" s="12"/>
      <c r="I85" s="12"/>
      <c r="J85" s="12"/>
      <c r="K85" s="12"/>
      <c r="L85" s="12"/>
      <c r="M85" s="12"/>
      <c r="N85" s="12"/>
    </row>
    <row r="86" spans="1:14">
      <c r="A86" s="28" t="s">
        <v>57</v>
      </c>
      <c r="B86" s="28"/>
      <c r="C86" s="20">
        <v>2468</v>
      </c>
      <c r="D86" s="24">
        <v>129300263</v>
      </c>
      <c r="E86" s="20">
        <v>2767503</v>
      </c>
      <c r="F86" s="12"/>
      <c r="G86" s="12"/>
      <c r="H86" s="12"/>
      <c r="I86" s="12"/>
      <c r="J86" s="12"/>
      <c r="K86" s="12"/>
      <c r="L86" s="12"/>
      <c r="M86" s="12"/>
      <c r="N86" s="12"/>
    </row>
    <row r="87" spans="1:14">
      <c r="A87" s="28" t="s">
        <v>60</v>
      </c>
      <c r="B87" s="28"/>
      <c r="C87" s="20">
        <v>206460</v>
      </c>
      <c r="D87" s="24">
        <v>4693280879</v>
      </c>
      <c r="E87" s="20">
        <v>1473577248</v>
      </c>
      <c r="F87" s="12"/>
      <c r="G87" s="12"/>
      <c r="H87" s="12"/>
      <c r="I87" s="12"/>
      <c r="J87" s="12"/>
      <c r="K87" s="12"/>
      <c r="L87" s="12"/>
      <c r="M87" s="12"/>
      <c r="N87" s="12"/>
    </row>
    <row r="88" spans="1:14">
      <c r="A88" s="28" t="s">
        <v>58</v>
      </c>
      <c r="B88" s="28"/>
      <c r="C88" s="20">
        <v>60521</v>
      </c>
      <c r="D88" s="24">
        <v>719637066</v>
      </c>
      <c r="E88" s="20">
        <v>254351244</v>
      </c>
      <c r="F88" s="12"/>
      <c r="G88" s="12"/>
      <c r="H88" s="12"/>
      <c r="I88" s="12"/>
      <c r="J88" s="12"/>
      <c r="K88" s="12"/>
      <c r="L88" s="12"/>
      <c r="M88" s="12"/>
      <c r="N88" s="12"/>
    </row>
    <row r="89" spans="1:14">
      <c r="A89" s="28" t="s">
        <v>61</v>
      </c>
      <c r="B89" s="28"/>
      <c r="C89" s="20">
        <v>5206</v>
      </c>
      <c r="D89" s="24">
        <v>48174437</v>
      </c>
      <c r="E89" s="20">
        <v>33741656</v>
      </c>
      <c r="F89" s="12"/>
      <c r="G89" s="12"/>
      <c r="H89" s="12"/>
      <c r="I89" s="12"/>
      <c r="J89" s="12"/>
      <c r="K89" s="12"/>
      <c r="L89" s="12"/>
      <c r="M89" s="12"/>
      <c r="N89" s="12"/>
    </row>
    <row r="90" spans="1:14">
      <c r="A90" s="28" t="s">
        <v>59</v>
      </c>
      <c r="B90" s="28"/>
      <c r="C90" s="20">
        <v>467861</v>
      </c>
      <c r="D90" s="24">
        <v>17879787450</v>
      </c>
      <c r="E90" s="20">
        <v>4948909957</v>
      </c>
      <c r="F90" s="12"/>
      <c r="G90" s="12"/>
      <c r="H90" s="12"/>
      <c r="I90" s="12"/>
      <c r="J90" s="12"/>
      <c r="K90" s="12"/>
      <c r="L90" s="12"/>
      <c r="M90" s="12"/>
      <c r="N90" s="12"/>
    </row>
    <row r="91" spans="1:14">
      <c r="A91" s="12"/>
      <c r="B91" s="12"/>
      <c r="C91" s="29">
        <f>SUM(C85:C90)</f>
        <v>746541</v>
      </c>
      <c r="D91" s="29">
        <f>SUM(D85:D90)</f>
        <v>23547510253</v>
      </c>
      <c r="E91" s="29">
        <f>SUM(E85:E90)</f>
        <v>6760847334</v>
      </c>
      <c r="F91" s="12"/>
      <c r="G91" s="12"/>
      <c r="H91" s="12"/>
      <c r="I91" s="12"/>
      <c r="J91" s="12"/>
      <c r="K91" s="12"/>
      <c r="L91" s="12"/>
      <c r="M91" s="12"/>
      <c r="N91" s="12"/>
    </row>
    <row r="92" spans="1:14">
      <c r="A92" s="12"/>
      <c r="B92" s="12"/>
      <c r="C92" s="13"/>
      <c r="D92" s="13"/>
      <c r="E92" s="13"/>
      <c r="F92" s="12"/>
      <c r="G92" s="12"/>
      <c r="H92" s="12"/>
      <c r="I92" s="12"/>
      <c r="J92" s="12"/>
      <c r="K92" s="12"/>
      <c r="L92" s="12"/>
      <c r="M92" s="12"/>
      <c r="N92" s="12"/>
    </row>
  </sheetData>
  <mergeCells count="19">
    <mergeCell ref="A72:A73"/>
    <mergeCell ref="A62:A63"/>
    <mergeCell ref="A32:A33"/>
    <mergeCell ref="A52:A53"/>
    <mergeCell ref="C52:E52"/>
    <mergeCell ref="A42:A43"/>
    <mergeCell ref="A1:E1"/>
    <mergeCell ref="A22:A23"/>
    <mergeCell ref="C22:E22"/>
    <mergeCell ref="A12:A13"/>
    <mergeCell ref="C12:E12"/>
    <mergeCell ref="L73:N73"/>
    <mergeCell ref="C83:E83"/>
    <mergeCell ref="C42:E42"/>
    <mergeCell ref="C72:E72"/>
    <mergeCell ref="C2:E2"/>
    <mergeCell ref="C62:E62"/>
    <mergeCell ref="C32:E32"/>
    <mergeCell ref="K73:K74"/>
  </mergeCells>
  <phoneticPr fontId="17" type="noConversion"/>
  <pageMargins left="0.75" right="0.75" top="1" bottom="1" header="0.5" footer="0.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1:U42"/>
  <sheetViews>
    <sheetView zoomScale="55" zoomScaleNormal="55" workbookViewId="0">
      <selection activeCell="L25" sqref="L25"/>
    </sheetView>
  </sheetViews>
  <sheetFormatPr defaultRowHeight="14.25"/>
  <cols>
    <col min="1" max="1" width="11.75" style="77" customWidth="1"/>
    <col min="2" max="2" width="20.375" bestFit="1" customWidth="1"/>
    <col min="3" max="3" width="18.25" style="153" customWidth="1"/>
    <col min="4" max="4" width="20.375" bestFit="1" customWidth="1"/>
    <col min="5" max="5" width="18.25" style="153" customWidth="1"/>
    <col min="6" max="6" width="20.75" bestFit="1" customWidth="1"/>
    <col min="7" max="7" width="18.25" style="153" customWidth="1"/>
    <col min="8" max="8" width="20.25" bestFit="1" customWidth="1"/>
    <col min="9" max="9" width="20.25" style="153" customWidth="1"/>
    <col min="10" max="10" width="18.5" bestFit="1" customWidth="1"/>
    <col min="11" max="11" width="18.5" style="153" customWidth="1"/>
    <col min="12" max="12" width="18.25" customWidth="1"/>
    <col min="13" max="13" width="15.75" style="153" customWidth="1"/>
    <col min="14" max="14" width="21.5" bestFit="1" customWidth="1"/>
    <col min="15" max="15" width="19.25" style="153" customWidth="1"/>
    <col min="16" max="16" width="19.5" bestFit="1" customWidth="1"/>
    <col min="17" max="17" width="18.25" style="153" customWidth="1"/>
    <col min="18" max="18" width="18.75" bestFit="1" customWidth="1"/>
    <col min="19" max="19" width="15.75" style="153" customWidth="1"/>
    <col min="20" max="20" width="19.5" bestFit="1" customWidth="1"/>
  </cols>
  <sheetData>
    <row r="1" spans="1:21">
      <c r="A1" s="77" t="s">
        <v>121</v>
      </c>
      <c r="B1" t="s">
        <v>217</v>
      </c>
      <c r="D1" t="s">
        <v>219</v>
      </c>
      <c r="F1" t="s">
        <v>22</v>
      </c>
      <c r="H1" t="s">
        <v>288</v>
      </c>
      <c r="J1" t="s">
        <v>289</v>
      </c>
      <c r="L1" t="s">
        <v>354</v>
      </c>
      <c r="N1" t="s">
        <v>221</v>
      </c>
      <c r="P1" t="s">
        <v>222</v>
      </c>
      <c r="R1" t="s">
        <v>80</v>
      </c>
      <c r="T1" t="s">
        <v>141</v>
      </c>
    </row>
    <row r="2" spans="1:21">
      <c r="B2" t="s">
        <v>43</v>
      </c>
      <c r="C2" s="153" t="s">
        <v>854</v>
      </c>
      <c r="D2" t="s">
        <v>43</v>
      </c>
      <c r="E2" s="153" t="s">
        <v>854</v>
      </c>
      <c r="F2" t="s">
        <v>43</v>
      </c>
      <c r="G2" s="153" t="s">
        <v>854</v>
      </c>
      <c r="H2" t="s">
        <v>43</v>
      </c>
      <c r="I2" s="153" t="s">
        <v>854</v>
      </c>
      <c r="J2" t="s">
        <v>43</v>
      </c>
      <c r="K2" s="153" t="s">
        <v>854</v>
      </c>
      <c r="L2" t="s">
        <v>43</v>
      </c>
      <c r="M2" s="153" t="s">
        <v>854</v>
      </c>
      <c r="N2" t="s">
        <v>43</v>
      </c>
      <c r="O2" s="153" t="s">
        <v>854</v>
      </c>
      <c r="P2" t="s">
        <v>43</v>
      </c>
      <c r="Q2" s="153" t="s">
        <v>854</v>
      </c>
      <c r="R2" t="s">
        <v>43</v>
      </c>
      <c r="S2" s="153" t="s">
        <v>854</v>
      </c>
      <c r="T2" t="s">
        <v>43</v>
      </c>
      <c r="U2" t="s">
        <v>854</v>
      </c>
    </row>
    <row r="3" spans="1:21">
      <c r="A3" s="77">
        <v>42307</v>
      </c>
      <c r="B3" s="404" t="e">
        <f>VLOOKUP($A3,#REF!,6,0)</f>
        <v>#REF!</v>
      </c>
      <c r="C3" s="153" t="e">
        <f>VLOOKUP($A3,#REF!,2,0)</f>
        <v>#REF!</v>
      </c>
      <c r="D3" s="404" t="e">
        <f>VLOOKUP($A3,#REF!,6,0)</f>
        <v>#REF!</v>
      </c>
      <c r="E3" s="153" t="e">
        <f>VLOOKUP($A3,#REF!,2,0)</f>
        <v>#REF!</v>
      </c>
      <c r="F3" s="404" t="e">
        <f>VLOOKUP($A3,#REF!,6,0)</f>
        <v>#REF!</v>
      </c>
      <c r="G3" s="153" t="e">
        <f>VLOOKUP($A3,#REF!,2,0)</f>
        <v>#REF!</v>
      </c>
      <c r="H3" s="404" t="e">
        <f>VLOOKUP($A3,#REF!,6,0)</f>
        <v>#REF!</v>
      </c>
      <c r="I3" s="153" t="e">
        <f>VLOOKUP($A3,#REF!,2,0)</f>
        <v>#REF!</v>
      </c>
      <c r="J3" s="404" t="e">
        <f>VLOOKUP($A3,#REF!,6,0)</f>
        <v>#REF!</v>
      </c>
      <c r="K3" s="153" t="e">
        <f>VLOOKUP($A3,#REF!,2,0)</f>
        <v>#REF!</v>
      </c>
      <c r="L3" s="404" t="e">
        <f>VLOOKUP($A3,#REF!,6,0)</f>
        <v>#REF!</v>
      </c>
      <c r="M3" s="153" t="e">
        <f>VLOOKUP($A3,#REF!,2,0)</f>
        <v>#REF!</v>
      </c>
      <c r="N3" s="404" t="e">
        <f>VLOOKUP($A3,#REF!,6,0)</f>
        <v>#REF!</v>
      </c>
      <c r="O3" s="153" t="e">
        <f>VLOOKUP($A3,#REF!,2,0)</f>
        <v>#REF!</v>
      </c>
      <c r="P3" s="404" t="e">
        <f>VLOOKUP($A3,#REF!,6,0)</f>
        <v>#REF!</v>
      </c>
      <c r="Q3" s="153" t="e">
        <f>VLOOKUP($A3,#REF!,2,0)</f>
        <v>#REF!</v>
      </c>
      <c r="R3" s="404" t="e">
        <f>VLOOKUP($A3,#REF!,6,0)</f>
        <v>#REF!</v>
      </c>
      <c r="S3" s="153" t="e">
        <f>VLOOKUP($A3,#REF!,2,0)</f>
        <v>#REF!</v>
      </c>
      <c r="T3" s="404" t="e">
        <f>VLOOKUP($A3,#REF!,6,0)</f>
        <v>#REF!</v>
      </c>
      <c r="U3" s="153" t="e">
        <f>VLOOKUP($A3,#REF!,2,0)</f>
        <v>#REF!</v>
      </c>
    </row>
    <row r="4" spans="1:21">
      <c r="A4" s="77">
        <v>42338</v>
      </c>
      <c r="B4" s="404" t="e">
        <f>VLOOKUP(A4,#REF!,6,0)</f>
        <v>#REF!</v>
      </c>
      <c r="C4" s="153" t="e">
        <f>VLOOKUP($A4,#REF!,2,0)</f>
        <v>#REF!</v>
      </c>
      <c r="D4" s="404" t="e">
        <f>VLOOKUP(A4,#REF!,6,0)</f>
        <v>#REF!</v>
      </c>
      <c r="E4" s="153" t="e">
        <f>VLOOKUP($A4,#REF!,2,0)</f>
        <v>#REF!</v>
      </c>
      <c r="F4" s="404" t="e">
        <f>VLOOKUP(A4,#REF!,6,0)</f>
        <v>#REF!</v>
      </c>
      <c r="G4" s="153" t="e">
        <f>VLOOKUP($A4,#REF!,2,0)</f>
        <v>#REF!</v>
      </c>
      <c r="H4" s="404" t="e">
        <f>VLOOKUP(A4,#REF!,6,0)</f>
        <v>#REF!</v>
      </c>
      <c r="I4" s="153" t="e">
        <f>VLOOKUP($A4,#REF!,2,0)</f>
        <v>#REF!</v>
      </c>
      <c r="J4" s="404" t="e">
        <f>VLOOKUP(A4,#REF!,6,0)</f>
        <v>#REF!</v>
      </c>
      <c r="K4" s="153" t="e">
        <f>VLOOKUP($A4,#REF!,2,0)</f>
        <v>#REF!</v>
      </c>
      <c r="L4" s="404" t="e">
        <f>VLOOKUP(A4,#REF!,6,0)</f>
        <v>#REF!</v>
      </c>
      <c r="M4" s="153" t="e">
        <f>VLOOKUP($A4,#REF!,2,0)</f>
        <v>#REF!</v>
      </c>
      <c r="N4" s="404" t="e">
        <f>VLOOKUP(A4,#REF!,6,0)</f>
        <v>#REF!</v>
      </c>
      <c r="O4" s="153" t="e">
        <f>VLOOKUP($A4,#REF!,2,0)</f>
        <v>#REF!</v>
      </c>
      <c r="P4" s="404" t="e">
        <f>VLOOKUP(A4,#REF!,6,0)</f>
        <v>#REF!</v>
      </c>
      <c r="Q4" s="153" t="e">
        <f>VLOOKUP($A4,#REF!,2,0)</f>
        <v>#REF!</v>
      </c>
      <c r="R4" s="404" t="e">
        <f>VLOOKUP(A4,#REF!,6,0)</f>
        <v>#REF!</v>
      </c>
      <c r="S4" s="153" t="e">
        <f>VLOOKUP($A4,#REF!,2,0)</f>
        <v>#REF!</v>
      </c>
      <c r="T4" s="404" t="e">
        <f>VLOOKUP(A4,#REF!,6,0)</f>
        <v>#REF!</v>
      </c>
      <c r="U4" s="153" t="e">
        <f>VLOOKUP($A4,#REF!,2,0)</f>
        <v>#REF!</v>
      </c>
    </row>
    <row r="5" spans="1:21">
      <c r="A5" s="77">
        <v>42369</v>
      </c>
      <c r="B5" s="404" t="e">
        <f>VLOOKUP(A5,#REF!,6,0)</f>
        <v>#REF!</v>
      </c>
      <c r="C5" s="153" t="e">
        <f>VLOOKUP($A5,#REF!,2,0)</f>
        <v>#REF!</v>
      </c>
      <c r="D5" s="404" t="e">
        <f>VLOOKUP(A5,#REF!,6,0)</f>
        <v>#REF!</v>
      </c>
      <c r="E5" s="153" t="e">
        <f>VLOOKUP($A5,#REF!,2,0)</f>
        <v>#REF!</v>
      </c>
      <c r="F5" s="404" t="e">
        <f>VLOOKUP(A5,#REF!,6,0)</f>
        <v>#REF!</v>
      </c>
      <c r="G5" s="153" t="e">
        <f>VLOOKUP($A5,#REF!,2,0)</f>
        <v>#REF!</v>
      </c>
      <c r="H5" s="404" t="e">
        <f>VLOOKUP(A5,#REF!,6,0)</f>
        <v>#REF!</v>
      </c>
      <c r="I5" s="153" t="e">
        <f>VLOOKUP($A5,#REF!,2,0)</f>
        <v>#REF!</v>
      </c>
      <c r="J5" s="404" t="e">
        <f>VLOOKUP(A5,#REF!,6,0)</f>
        <v>#REF!</v>
      </c>
      <c r="K5" s="153" t="e">
        <f>VLOOKUP($A5,#REF!,2,0)</f>
        <v>#REF!</v>
      </c>
      <c r="L5" s="404" t="e">
        <f>VLOOKUP(A5,#REF!,6,0)</f>
        <v>#REF!</v>
      </c>
      <c r="M5" s="153" t="e">
        <f>VLOOKUP($A5,#REF!,2,0)</f>
        <v>#REF!</v>
      </c>
      <c r="N5" s="404" t="e">
        <f>VLOOKUP(A5,#REF!,6,0)</f>
        <v>#REF!</v>
      </c>
      <c r="O5" s="153" t="e">
        <f>VLOOKUP($A5,#REF!,2,0)</f>
        <v>#REF!</v>
      </c>
      <c r="P5" s="404" t="e">
        <f>VLOOKUP(A5,#REF!,6,0)</f>
        <v>#REF!</v>
      </c>
      <c r="Q5" s="153" t="e">
        <f>VLOOKUP($A5,#REF!,2,0)</f>
        <v>#REF!</v>
      </c>
      <c r="R5" s="404" t="e">
        <f>VLOOKUP(A5,#REF!,6,0)</f>
        <v>#REF!</v>
      </c>
      <c r="S5" s="153" t="e">
        <f>VLOOKUP($A5,#REF!,2,0)</f>
        <v>#REF!</v>
      </c>
      <c r="T5" s="404" t="e">
        <f>VLOOKUP(A5,#REF!,6,0)</f>
        <v>#REF!</v>
      </c>
      <c r="U5" s="153" t="e">
        <f>VLOOKUP($A5,#REF!,2,0)</f>
        <v>#REF!</v>
      </c>
    </row>
    <row r="6" spans="1:21">
      <c r="A6" s="77">
        <v>42398</v>
      </c>
      <c r="B6" s="404" t="e">
        <f>VLOOKUP(A6,#REF!,6,0)</f>
        <v>#REF!</v>
      </c>
      <c r="C6" s="153" t="e">
        <f>VLOOKUP($A6,#REF!,2,0)</f>
        <v>#REF!</v>
      </c>
      <c r="D6" s="404" t="e">
        <f>VLOOKUP(A6,#REF!,6,0)</f>
        <v>#REF!</v>
      </c>
      <c r="E6" s="153" t="e">
        <f>VLOOKUP($A6,#REF!,2,0)</f>
        <v>#REF!</v>
      </c>
      <c r="F6" s="404" t="e">
        <f>VLOOKUP(A6,#REF!,6,0)</f>
        <v>#REF!</v>
      </c>
      <c r="G6" s="153" t="e">
        <f>VLOOKUP($A6,#REF!,2,0)</f>
        <v>#REF!</v>
      </c>
      <c r="H6" s="404" t="e">
        <f>VLOOKUP(A6,#REF!,6,0)</f>
        <v>#REF!</v>
      </c>
      <c r="I6" s="153" t="e">
        <f>VLOOKUP($A6,#REF!,2,0)</f>
        <v>#REF!</v>
      </c>
      <c r="J6" s="404" t="e">
        <f>VLOOKUP(A6,#REF!,6,0)</f>
        <v>#REF!</v>
      </c>
      <c r="K6" s="153" t="e">
        <f>VLOOKUP($A6,#REF!,2,0)</f>
        <v>#REF!</v>
      </c>
      <c r="L6" s="404" t="e">
        <f>VLOOKUP(A6,#REF!,6,0)</f>
        <v>#REF!</v>
      </c>
      <c r="M6" s="153" t="e">
        <f>VLOOKUP($A6,#REF!,2,0)</f>
        <v>#REF!</v>
      </c>
      <c r="N6" s="404" t="e">
        <f>VLOOKUP(A6,#REF!,6,0)</f>
        <v>#REF!</v>
      </c>
      <c r="O6" s="153" t="e">
        <f>VLOOKUP($A6,#REF!,2,0)</f>
        <v>#REF!</v>
      </c>
      <c r="P6" s="404" t="e">
        <f>VLOOKUP(A6,#REF!,6,0)</f>
        <v>#REF!</v>
      </c>
      <c r="Q6" s="153" t="e">
        <f>VLOOKUP($A6,#REF!,2,0)</f>
        <v>#REF!</v>
      </c>
      <c r="R6" s="404" t="e">
        <f>VLOOKUP(A6,#REF!,6,0)</f>
        <v>#REF!</v>
      </c>
      <c r="S6" s="153" t="e">
        <f>VLOOKUP($A6,#REF!,2,0)</f>
        <v>#REF!</v>
      </c>
      <c r="T6" s="404" t="e">
        <f>VLOOKUP(A6,#REF!,6,0)</f>
        <v>#REF!</v>
      </c>
      <c r="U6" s="153" t="e">
        <f>VLOOKUP($A6,#REF!,2,0)</f>
        <v>#REF!</v>
      </c>
    </row>
    <row r="7" spans="1:21">
      <c r="A7" s="77">
        <v>42429</v>
      </c>
      <c r="B7" s="404" t="e">
        <f>VLOOKUP(A7,#REF!,6,0)</f>
        <v>#REF!</v>
      </c>
      <c r="C7" s="153" t="e">
        <f>VLOOKUP($A7,#REF!,2,0)</f>
        <v>#REF!</v>
      </c>
      <c r="D7" s="404" t="e">
        <f>VLOOKUP(A7,#REF!,6,0)</f>
        <v>#REF!</v>
      </c>
      <c r="E7" s="153" t="e">
        <f>VLOOKUP($A7,#REF!,2,0)</f>
        <v>#REF!</v>
      </c>
      <c r="F7" s="404" t="e">
        <f>VLOOKUP(A7,#REF!,6,0)</f>
        <v>#REF!</v>
      </c>
      <c r="G7" s="153" t="e">
        <f>VLOOKUP($A7,#REF!,2,0)</f>
        <v>#REF!</v>
      </c>
      <c r="H7" s="404" t="e">
        <f>VLOOKUP(A7,#REF!,6,0)</f>
        <v>#REF!</v>
      </c>
      <c r="I7" s="153" t="e">
        <f>VLOOKUP($A7,#REF!,2,0)</f>
        <v>#REF!</v>
      </c>
      <c r="J7" s="404" t="e">
        <f>VLOOKUP(A7,#REF!,6,0)</f>
        <v>#REF!</v>
      </c>
      <c r="K7" s="153" t="e">
        <f>VLOOKUP($A7,#REF!,2,0)</f>
        <v>#REF!</v>
      </c>
      <c r="L7" s="404" t="e">
        <f>VLOOKUP(A7,#REF!,6,0)</f>
        <v>#REF!</v>
      </c>
      <c r="M7" s="153" t="e">
        <f>VLOOKUP($A7,#REF!,2,0)</f>
        <v>#REF!</v>
      </c>
      <c r="N7" s="404" t="e">
        <f>VLOOKUP(A7,#REF!,6,0)</f>
        <v>#REF!</v>
      </c>
      <c r="O7" s="153" t="e">
        <f>VLOOKUP($A7,#REF!,2,0)</f>
        <v>#REF!</v>
      </c>
      <c r="P7" s="404" t="e">
        <f>VLOOKUP(A7,#REF!,6,0)</f>
        <v>#REF!</v>
      </c>
      <c r="Q7" s="153" t="e">
        <f>VLOOKUP($A7,#REF!,2,0)</f>
        <v>#REF!</v>
      </c>
      <c r="R7" s="404" t="e">
        <f>VLOOKUP(A7,#REF!,6,0)</f>
        <v>#REF!</v>
      </c>
      <c r="S7" s="153" t="e">
        <f>VLOOKUP($A7,#REF!,2,0)</f>
        <v>#REF!</v>
      </c>
      <c r="T7" s="404" t="e">
        <f>VLOOKUP(A7,#REF!,6,0)</f>
        <v>#REF!</v>
      </c>
      <c r="U7" s="153" t="e">
        <f>VLOOKUP($A7,#REF!,2,0)</f>
        <v>#REF!</v>
      </c>
    </row>
    <row r="8" spans="1:21">
      <c r="A8" s="77">
        <v>42460</v>
      </c>
      <c r="B8" s="404" t="e">
        <f>VLOOKUP(A8,#REF!,6,0)</f>
        <v>#REF!</v>
      </c>
      <c r="C8" s="153" t="e">
        <f>VLOOKUP($A8,#REF!,2,0)</f>
        <v>#REF!</v>
      </c>
      <c r="D8" s="404" t="e">
        <f>VLOOKUP(A8,#REF!,6,0)</f>
        <v>#REF!</v>
      </c>
      <c r="E8" s="153" t="e">
        <f>VLOOKUP($A8,#REF!,2,0)</f>
        <v>#REF!</v>
      </c>
      <c r="F8" s="404" t="e">
        <f>VLOOKUP(A8,#REF!,6,0)</f>
        <v>#REF!</v>
      </c>
      <c r="G8" s="153" t="e">
        <f>VLOOKUP($A8,#REF!,2,0)</f>
        <v>#REF!</v>
      </c>
      <c r="H8" s="404" t="e">
        <f>VLOOKUP(A8,#REF!,6,0)</f>
        <v>#REF!</v>
      </c>
      <c r="I8" s="153" t="e">
        <f>VLOOKUP($A8,#REF!,2,0)</f>
        <v>#REF!</v>
      </c>
      <c r="J8" s="404" t="e">
        <f>VLOOKUP(A8,#REF!,6,0)</f>
        <v>#REF!</v>
      </c>
      <c r="K8" s="153" t="e">
        <f>VLOOKUP($A8,#REF!,2,0)</f>
        <v>#REF!</v>
      </c>
      <c r="L8" s="404" t="e">
        <f>VLOOKUP(A8,#REF!,6,0)</f>
        <v>#REF!</v>
      </c>
      <c r="M8" s="153" t="e">
        <f>VLOOKUP($A8,#REF!,2,0)</f>
        <v>#REF!</v>
      </c>
      <c r="N8" s="404" t="e">
        <f>VLOOKUP(A8,#REF!,6,0)</f>
        <v>#REF!</v>
      </c>
      <c r="O8" s="153" t="e">
        <f>VLOOKUP($A8,#REF!,2,0)</f>
        <v>#REF!</v>
      </c>
      <c r="P8" s="404" t="e">
        <f>VLOOKUP(A8,#REF!,6,0)</f>
        <v>#REF!</v>
      </c>
      <c r="Q8" s="153" t="e">
        <f>VLOOKUP($A8,#REF!,2,0)</f>
        <v>#REF!</v>
      </c>
      <c r="R8" s="404" t="e">
        <f>VLOOKUP(A8,#REF!,6,0)</f>
        <v>#REF!</v>
      </c>
      <c r="S8" s="153" t="e">
        <f>VLOOKUP($A8,#REF!,2,0)</f>
        <v>#REF!</v>
      </c>
      <c r="T8" s="404" t="e">
        <f>VLOOKUP(A8,#REF!,6,0)</f>
        <v>#REF!</v>
      </c>
      <c r="U8" s="153" t="e">
        <f>VLOOKUP($A8,#REF!,2,0)</f>
        <v>#REF!</v>
      </c>
    </row>
    <row r="9" spans="1:21">
      <c r="A9" s="77">
        <v>42489</v>
      </c>
      <c r="B9" s="404" t="e">
        <f>VLOOKUP(A9,#REF!,6,0)</f>
        <v>#REF!</v>
      </c>
      <c r="C9" s="153" t="e">
        <f>VLOOKUP($A9,#REF!,2,0)</f>
        <v>#REF!</v>
      </c>
      <c r="D9" s="404" t="e">
        <f>VLOOKUP(A9,#REF!,6,0)</f>
        <v>#REF!</v>
      </c>
      <c r="E9" s="153" t="e">
        <f>VLOOKUP($A9,#REF!,2,0)</f>
        <v>#REF!</v>
      </c>
      <c r="F9" s="404" t="e">
        <f>VLOOKUP(A9,#REF!,6,0)</f>
        <v>#REF!</v>
      </c>
      <c r="G9" s="153" t="e">
        <f>VLOOKUP($A9,#REF!,2,0)</f>
        <v>#REF!</v>
      </c>
      <c r="H9" s="404" t="e">
        <f>VLOOKUP(A9,#REF!,6,0)</f>
        <v>#REF!</v>
      </c>
      <c r="I9" s="153" t="e">
        <f>VLOOKUP($A9,#REF!,2,0)</f>
        <v>#REF!</v>
      </c>
      <c r="J9" s="404" t="e">
        <f>VLOOKUP(A9,#REF!,6,0)</f>
        <v>#REF!</v>
      </c>
      <c r="K9" s="153" t="e">
        <f>VLOOKUP($A9,#REF!,2,0)</f>
        <v>#REF!</v>
      </c>
      <c r="L9" s="404" t="e">
        <f>VLOOKUP(A9,#REF!,6,0)</f>
        <v>#REF!</v>
      </c>
      <c r="M9" s="153" t="e">
        <f>VLOOKUP($A9,#REF!,2,0)</f>
        <v>#REF!</v>
      </c>
      <c r="N9" s="404" t="e">
        <f>VLOOKUP(A9,#REF!,6,0)</f>
        <v>#REF!</v>
      </c>
      <c r="O9" s="153" t="e">
        <f>VLOOKUP($A9,#REF!,2,0)</f>
        <v>#REF!</v>
      </c>
      <c r="P9" s="404" t="e">
        <f>VLOOKUP(A9,#REF!,6,0)</f>
        <v>#REF!</v>
      </c>
      <c r="Q9" s="153" t="e">
        <f>VLOOKUP($A9,#REF!,2,0)</f>
        <v>#REF!</v>
      </c>
      <c r="R9" s="404" t="e">
        <f>VLOOKUP(A9,#REF!,6,0)</f>
        <v>#REF!</v>
      </c>
      <c r="S9" s="153" t="e">
        <f>VLOOKUP($A9,#REF!,2,0)</f>
        <v>#REF!</v>
      </c>
      <c r="T9" s="404" t="e">
        <f>VLOOKUP(A9,#REF!,6,0)</f>
        <v>#REF!</v>
      </c>
      <c r="U9" s="153" t="e">
        <f>VLOOKUP($A9,#REF!,2,0)</f>
        <v>#REF!</v>
      </c>
    </row>
    <row r="10" spans="1:21">
      <c r="A10" s="77">
        <v>42521</v>
      </c>
      <c r="B10" s="404" t="e">
        <f>VLOOKUP(A10,#REF!,6,0)</f>
        <v>#REF!</v>
      </c>
      <c r="C10" s="153" t="e">
        <f>VLOOKUP($A10,#REF!,2,0)</f>
        <v>#REF!</v>
      </c>
      <c r="D10" s="404" t="e">
        <f>VLOOKUP(A10,#REF!,6,0)</f>
        <v>#REF!</v>
      </c>
      <c r="E10" s="153" t="e">
        <f>VLOOKUP($A10,#REF!,2,0)</f>
        <v>#REF!</v>
      </c>
      <c r="F10" s="404" t="e">
        <f>VLOOKUP(A10,#REF!,6,0)</f>
        <v>#REF!</v>
      </c>
      <c r="G10" s="153" t="e">
        <f>VLOOKUP($A10,#REF!,2,0)</f>
        <v>#REF!</v>
      </c>
      <c r="H10" s="404" t="e">
        <f>VLOOKUP(A10,#REF!,6,0)</f>
        <v>#REF!</v>
      </c>
      <c r="I10" s="153" t="e">
        <f>VLOOKUP($A10,#REF!,2,0)</f>
        <v>#REF!</v>
      </c>
      <c r="J10" s="404" t="e">
        <f>VLOOKUP(A10,#REF!,6,0)</f>
        <v>#REF!</v>
      </c>
      <c r="K10" s="153" t="e">
        <f>VLOOKUP($A10,#REF!,2,0)</f>
        <v>#REF!</v>
      </c>
      <c r="L10" s="404" t="e">
        <f>VLOOKUP(A10,#REF!,6,0)</f>
        <v>#REF!</v>
      </c>
      <c r="M10" s="153" t="e">
        <f>VLOOKUP($A10,#REF!,2,0)</f>
        <v>#REF!</v>
      </c>
      <c r="N10" s="404" t="e">
        <f>VLOOKUP(A10,#REF!,6,0)</f>
        <v>#REF!</v>
      </c>
      <c r="O10" s="153" t="e">
        <f>VLOOKUP($A10,#REF!,2,0)</f>
        <v>#REF!</v>
      </c>
      <c r="P10" s="404" t="e">
        <f>VLOOKUP(A10,#REF!,6,0)</f>
        <v>#REF!</v>
      </c>
      <c r="Q10" s="153" t="e">
        <f>VLOOKUP($A10,#REF!,2,0)</f>
        <v>#REF!</v>
      </c>
      <c r="R10" s="404" t="e">
        <f>VLOOKUP(A10,#REF!,6,0)</f>
        <v>#REF!</v>
      </c>
      <c r="S10" s="153" t="e">
        <f>VLOOKUP($A10,#REF!,2,0)</f>
        <v>#REF!</v>
      </c>
      <c r="T10" s="404" t="e">
        <f>VLOOKUP(A10,#REF!,6,0)</f>
        <v>#REF!</v>
      </c>
      <c r="U10" s="153" t="e">
        <f>VLOOKUP($A10,#REF!,2,0)</f>
        <v>#REF!</v>
      </c>
    </row>
    <row r="11" spans="1:21">
      <c r="A11" s="77">
        <v>42551</v>
      </c>
      <c r="B11" s="404" t="e">
        <f>VLOOKUP(A11,#REF!,6,0)</f>
        <v>#REF!</v>
      </c>
      <c r="C11" s="153" t="e">
        <f>VLOOKUP($A11,#REF!,2,0)</f>
        <v>#REF!</v>
      </c>
      <c r="D11" s="404" t="e">
        <f>VLOOKUP(A11,#REF!,6,0)</f>
        <v>#REF!</v>
      </c>
      <c r="E11" s="153" t="e">
        <f>VLOOKUP($A11,#REF!,2,0)</f>
        <v>#REF!</v>
      </c>
      <c r="F11" s="404" t="e">
        <f>VLOOKUP(A11,#REF!,6,0)</f>
        <v>#REF!</v>
      </c>
      <c r="G11" s="153" t="e">
        <f>VLOOKUP($A11,#REF!,2,0)</f>
        <v>#REF!</v>
      </c>
      <c r="H11" s="404" t="e">
        <f>VLOOKUP(A11,#REF!,6,0)</f>
        <v>#REF!</v>
      </c>
      <c r="I11" s="153" t="e">
        <f>VLOOKUP($A11,#REF!,2,0)</f>
        <v>#REF!</v>
      </c>
      <c r="J11" s="404" t="e">
        <f>VLOOKUP(A11,#REF!,6,0)</f>
        <v>#REF!</v>
      </c>
      <c r="K11" s="153" t="e">
        <f>VLOOKUP($A11,#REF!,2,0)</f>
        <v>#REF!</v>
      </c>
      <c r="L11" s="404" t="e">
        <f>VLOOKUP(A11,#REF!,6,0)</f>
        <v>#REF!</v>
      </c>
      <c r="M11" s="153" t="e">
        <f>VLOOKUP($A11,#REF!,2,0)</f>
        <v>#REF!</v>
      </c>
      <c r="N11" s="404" t="e">
        <f>VLOOKUP(A11,#REF!,6,0)</f>
        <v>#REF!</v>
      </c>
      <c r="O11" s="153" t="e">
        <f>VLOOKUP($A11,#REF!,2,0)</f>
        <v>#REF!</v>
      </c>
      <c r="P11" s="404" t="e">
        <f>VLOOKUP(A11,#REF!,6,0)</f>
        <v>#REF!</v>
      </c>
      <c r="Q11" s="153" t="e">
        <f>VLOOKUP($A11,#REF!,2,0)</f>
        <v>#REF!</v>
      </c>
      <c r="R11" s="404" t="e">
        <f>VLOOKUP(A11,#REF!,6,0)</f>
        <v>#REF!</v>
      </c>
      <c r="S11" s="153" t="e">
        <f>VLOOKUP($A11,#REF!,2,0)</f>
        <v>#REF!</v>
      </c>
      <c r="T11" s="404" t="e">
        <f>VLOOKUP(A11,#REF!,6,0)</f>
        <v>#REF!</v>
      </c>
      <c r="U11" s="153" t="e">
        <f>VLOOKUP($A11,#REF!,2,0)</f>
        <v>#REF!</v>
      </c>
    </row>
    <row r="12" spans="1:21">
      <c r="A12" s="77">
        <v>42580</v>
      </c>
      <c r="B12" s="404" t="e">
        <f>VLOOKUP(A12,#REF!,6,0)</f>
        <v>#REF!</v>
      </c>
      <c r="C12" s="153" t="e">
        <f>VLOOKUP($A12,#REF!,2,0)</f>
        <v>#REF!</v>
      </c>
      <c r="D12" s="404" t="e">
        <f>VLOOKUP(A12,#REF!,6,0)</f>
        <v>#REF!</v>
      </c>
      <c r="E12" s="153" t="e">
        <f>VLOOKUP($A12,#REF!,2,0)</f>
        <v>#REF!</v>
      </c>
      <c r="F12" s="404" t="e">
        <f>VLOOKUP(A12,#REF!,6,0)</f>
        <v>#REF!</v>
      </c>
      <c r="G12" s="153" t="e">
        <f>VLOOKUP($A12,#REF!,2,0)</f>
        <v>#REF!</v>
      </c>
      <c r="H12" s="404" t="e">
        <f>VLOOKUP(A12,#REF!,6,0)</f>
        <v>#REF!</v>
      </c>
      <c r="I12" s="153" t="e">
        <f>VLOOKUP($A12,#REF!,2,0)</f>
        <v>#REF!</v>
      </c>
      <c r="J12" s="404" t="e">
        <f>VLOOKUP(A12,#REF!,6,0)</f>
        <v>#REF!</v>
      </c>
      <c r="K12" s="153" t="e">
        <f>VLOOKUP($A12,#REF!,2,0)</f>
        <v>#REF!</v>
      </c>
      <c r="L12" s="404" t="e">
        <f>VLOOKUP(A12,#REF!,6,0)</f>
        <v>#REF!</v>
      </c>
      <c r="M12" s="153" t="e">
        <f>VLOOKUP($A12,#REF!,2,0)</f>
        <v>#REF!</v>
      </c>
      <c r="N12" s="404" t="e">
        <f>VLOOKUP(A12,#REF!,6,0)</f>
        <v>#REF!</v>
      </c>
      <c r="O12" s="153" t="e">
        <f>VLOOKUP($A12,#REF!,2,0)</f>
        <v>#REF!</v>
      </c>
      <c r="P12" s="404" t="e">
        <f>VLOOKUP(A12,#REF!,6,0)</f>
        <v>#REF!</v>
      </c>
      <c r="Q12" s="153" t="e">
        <f>VLOOKUP($A12,#REF!,2,0)</f>
        <v>#REF!</v>
      </c>
      <c r="R12" s="404" t="e">
        <f>VLOOKUP(A12,#REF!,6,0)</f>
        <v>#REF!</v>
      </c>
      <c r="S12" s="153" t="e">
        <f>VLOOKUP($A12,#REF!,2,0)</f>
        <v>#REF!</v>
      </c>
      <c r="T12" s="404" t="e">
        <f>VLOOKUP(A12,#REF!,6,0)</f>
        <v>#REF!</v>
      </c>
      <c r="U12" s="153" t="e">
        <f>VLOOKUP($A12,#REF!,2,0)</f>
        <v>#REF!</v>
      </c>
    </row>
    <row r="13" spans="1:21">
      <c r="A13" s="77">
        <v>42613</v>
      </c>
      <c r="B13" s="404" t="e">
        <f>VLOOKUP(A13,#REF!,6,0)</f>
        <v>#REF!</v>
      </c>
      <c r="C13" s="153" t="e">
        <f>VLOOKUP($A13,#REF!,2,0)</f>
        <v>#REF!</v>
      </c>
      <c r="D13" s="404" t="e">
        <f>VLOOKUP(A13,#REF!,6,0)</f>
        <v>#REF!</v>
      </c>
      <c r="E13" s="153" t="e">
        <f>VLOOKUP($A13,#REF!,2,0)</f>
        <v>#REF!</v>
      </c>
      <c r="F13" s="404" t="e">
        <f>VLOOKUP(A13,#REF!,6,0)</f>
        <v>#REF!</v>
      </c>
      <c r="G13" s="153" t="e">
        <f>VLOOKUP($A13,#REF!,2,0)</f>
        <v>#REF!</v>
      </c>
      <c r="H13" s="404" t="e">
        <f>VLOOKUP(A13,#REF!,6,0)</f>
        <v>#REF!</v>
      </c>
      <c r="I13" s="153" t="e">
        <f>VLOOKUP($A13,#REF!,2,0)</f>
        <v>#REF!</v>
      </c>
      <c r="J13" s="404" t="e">
        <f>VLOOKUP(A13,#REF!,6,0)</f>
        <v>#REF!</v>
      </c>
      <c r="K13" s="153" t="e">
        <f>VLOOKUP($A13,#REF!,2,0)</f>
        <v>#REF!</v>
      </c>
      <c r="L13" s="404" t="e">
        <f>VLOOKUP(A13,#REF!,6,0)</f>
        <v>#REF!</v>
      </c>
      <c r="M13" s="153" t="e">
        <f>VLOOKUP($A13,#REF!,2,0)</f>
        <v>#REF!</v>
      </c>
      <c r="N13" s="404" t="e">
        <f>VLOOKUP(A13,#REF!,6,0)</f>
        <v>#REF!</v>
      </c>
      <c r="O13" s="153" t="e">
        <f>VLOOKUP($A13,#REF!,2,0)</f>
        <v>#REF!</v>
      </c>
      <c r="P13" s="404" t="e">
        <f>VLOOKUP(A13,#REF!,6,0)</f>
        <v>#REF!</v>
      </c>
      <c r="Q13" s="153" t="e">
        <f>VLOOKUP($A13,#REF!,2,0)</f>
        <v>#REF!</v>
      </c>
      <c r="R13" s="404" t="e">
        <f>VLOOKUP(A13,#REF!,6,0)</f>
        <v>#REF!</v>
      </c>
      <c r="S13" s="153" t="e">
        <f>VLOOKUP($A13,#REF!,2,0)</f>
        <v>#REF!</v>
      </c>
      <c r="T13" s="404" t="e">
        <f>VLOOKUP(A13,#REF!,6,0)</f>
        <v>#REF!</v>
      </c>
      <c r="U13" s="153" t="e">
        <f>VLOOKUP($A13,#REF!,2,0)</f>
        <v>#REF!</v>
      </c>
    </row>
    <row r="14" spans="1:21">
      <c r="A14" s="77">
        <v>42643</v>
      </c>
      <c r="B14" s="404" t="e">
        <f>VLOOKUP(A14,#REF!,6,0)</f>
        <v>#REF!</v>
      </c>
      <c r="C14" s="153" t="e">
        <f>VLOOKUP($A14,#REF!,2,0)</f>
        <v>#REF!</v>
      </c>
      <c r="D14" s="404" t="e">
        <f>VLOOKUP(A14,#REF!,6,0)</f>
        <v>#REF!</v>
      </c>
      <c r="E14" s="153" t="e">
        <f>VLOOKUP($A14,#REF!,2,0)</f>
        <v>#REF!</v>
      </c>
      <c r="F14" s="404" t="e">
        <f>VLOOKUP(A14,#REF!,6,0)</f>
        <v>#REF!</v>
      </c>
      <c r="G14" s="153" t="e">
        <f>VLOOKUP($A14,#REF!,2,0)</f>
        <v>#REF!</v>
      </c>
      <c r="H14" s="404" t="e">
        <f>VLOOKUP(A14,#REF!,6,0)</f>
        <v>#REF!</v>
      </c>
      <c r="I14" s="153" t="e">
        <f>VLOOKUP($A14,#REF!,2,0)</f>
        <v>#REF!</v>
      </c>
      <c r="J14" s="404" t="e">
        <f>VLOOKUP(A14,#REF!,6,0)</f>
        <v>#REF!</v>
      </c>
      <c r="K14" s="153" t="e">
        <f>VLOOKUP($A14,#REF!,2,0)</f>
        <v>#REF!</v>
      </c>
      <c r="L14" s="404" t="e">
        <f>VLOOKUP(A14,#REF!,6,0)</f>
        <v>#REF!</v>
      </c>
      <c r="M14" s="153" t="e">
        <f>VLOOKUP($A14,#REF!,2,0)</f>
        <v>#REF!</v>
      </c>
      <c r="N14" s="404" t="e">
        <f>VLOOKUP(A14,#REF!,6,0)</f>
        <v>#REF!</v>
      </c>
      <c r="O14" s="153" t="e">
        <f>VLOOKUP($A14,#REF!,2,0)</f>
        <v>#REF!</v>
      </c>
      <c r="P14" s="404" t="e">
        <f>VLOOKUP(A14,#REF!,6,0)</f>
        <v>#REF!</v>
      </c>
      <c r="Q14" s="153" t="e">
        <f>VLOOKUP($A14,#REF!,2,0)</f>
        <v>#REF!</v>
      </c>
      <c r="R14" s="404" t="e">
        <f>VLOOKUP(A14,#REF!,6,0)</f>
        <v>#REF!</v>
      </c>
      <c r="S14" s="153" t="e">
        <f>VLOOKUP($A14,#REF!,2,0)</f>
        <v>#REF!</v>
      </c>
      <c r="T14" s="404" t="e">
        <f>VLOOKUP(A14,#REF!,6,0)</f>
        <v>#REF!</v>
      </c>
      <c r="U14" s="153" t="e">
        <f>VLOOKUP($A14,#REF!,2,0)</f>
        <v>#REF!</v>
      </c>
    </row>
    <row r="15" spans="1:21">
      <c r="A15" s="77">
        <v>42674</v>
      </c>
      <c r="B15" s="404" t="e">
        <f>VLOOKUP(A15,#REF!,6,0)</f>
        <v>#REF!</v>
      </c>
      <c r="C15" s="153" t="e">
        <f>VLOOKUP($A15,#REF!,2,0)</f>
        <v>#REF!</v>
      </c>
      <c r="D15" s="404" t="e">
        <f>VLOOKUP(A15,#REF!,6,0)</f>
        <v>#REF!</v>
      </c>
      <c r="E15" s="153" t="e">
        <f>VLOOKUP($A15,#REF!,2,0)</f>
        <v>#REF!</v>
      </c>
      <c r="F15" s="404" t="e">
        <f>VLOOKUP(A15,#REF!,6,0)</f>
        <v>#REF!</v>
      </c>
      <c r="G15" s="153" t="e">
        <f>VLOOKUP($A15,#REF!,2,0)</f>
        <v>#REF!</v>
      </c>
      <c r="H15" s="404" t="e">
        <f>VLOOKUP(A15,#REF!,6,0)</f>
        <v>#REF!</v>
      </c>
      <c r="I15" s="153" t="e">
        <f>VLOOKUP($A15,#REF!,2,0)</f>
        <v>#REF!</v>
      </c>
      <c r="J15" s="404" t="e">
        <f>VLOOKUP(A15,#REF!,6,0)</f>
        <v>#REF!</v>
      </c>
      <c r="K15" s="153" t="e">
        <f>VLOOKUP($A15,#REF!,2,0)</f>
        <v>#REF!</v>
      </c>
      <c r="L15" s="404" t="e">
        <f>VLOOKUP(A15,#REF!,6,0)</f>
        <v>#REF!</v>
      </c>
      <c r="M15" s="153" t="e">
        <f>VLOOKUP($A15,#REF!,2,0)</f>
        <v>#REF!</v>
      </c>
      <c r="N15" s="404" t="e">
        <f>VLOOKUP(A15,#REF!,6,0)</f>
        <v>#REF!</v>
      </c>
      <c r="O15" s="153" t="e">
        <f>VLOOKUP($A15,#REF!,2,0)</f>
        <v>#REF!</v>
      </c>
      <c r="P15" s="404" t="e">
        <f>VLOOKUP(A15,#REF!,6,0)</f>
        <v>#REF!</v>
      </c>
      <c r="Q15" s="153" t="e">
        <f>VLOOKUP($A15,#REF!,2,0)</f>
        <v>#REF!</v>
      </c>
      <c r="R15" s="404" t="e">
        <f>VLOOKUP(A15,#REF!,6,0)</f>
        <v>#REF!</v>
      </c>
      <c r="S15" s="153" t="e">
        <f>VLOOKUP($A15,#REF!,2,0)</f>
        <v>#REF!</v>
      </c>
      <c r="T15" s="404" t="e">
        <f>VLOOKUP(A15,#REF!,6,0)</f>
        <v>#REF!</v>
      </c>
      <c r="U15" s="153" t="e">
        <f>VLOOKUP($A15,#REF!,2,0)</f>
        <v>#REF!</v>
      </c>
    </row>
    <row r="16" spans="1:21">
      <c r="A16" s="77">
        <v>42704</v>
      </c>
      <c r="B16" s="404" t="e">
        <f>VLOOKUP(A16,#REF!,6,0)</f>
        <v>#REF!</v>
      </c>
      <c r="C16" s="153" t="e">
        <f>VLOOKUP($A16,#REF!,2,0)</f>
        <v>#REF!</v>
      </c>
      <c r="D16" s="404" t="e">
        <f>VLOOKUP(A16,#REF!,6,0)</f>
        <v>#REF!</v>
      </c>
      <c r="E16" s="153" t="e">
        <f>VLOOKUP($A16,#REF!,2,0)</f>
        <v>#REF!</v>
      </c>
      <c r="F16" s="404" t="e">
        <f>VLOOKUP(A16,#REF!,6,0)</f>
        <v>#REF!</v>
      </c>
      <c r="G16" s="153" t="e">
        <f>VLOOKUP($A16,#REF!,2,0)</f>
        <v>#REF!</v>
      </c>
      <c r="H16" s="404" t="e">
        <f>VLOOKUP(A16,#REF!,6,0)</f>
        <v>#REF!</v>
      </c>
      <c r="I16" s="153" t="e">
        <f>VLOOKUP($A16,#REF!,2,0)</f>
        <v>#REF!</v>
      </c>
      <c r="J16" s="404" t="e">
        <f>VLOOKUP(A16,#REF!,6,0)</f>
        <v>#REF!</v>
      </c>
      <c r="K16" s="153" t="e">
        <f>VLOOKUP($A16,#REF!,2,0)</f>
        <v>#REF!</v>
      </c>
      <c r="L16" s="404" t="e">
        <f>VLOOKUP(A16,#REF!,6,0)</f>
        <v>#REF!</v>
      </c>
      <c r="M16" s="153" t="e">
        <f>VLOOKUP($A16,#REF!,2,0)</f>
        <v>#REF!</v>
      </c>
      <c r="N16" s="404" t="e">
        <f>VLOOKUP(A16,#REF!,6,0)</f>
        <v>#REF!</v>
      </c>
      <c r="O16" s="153" t="e">
        <f>VLOOKUP($A16,#REF!,2,0)</f>
        <v>#REF!</v>
      </c>
      <c r="P16" s="404" t="e">
        <f>VLOOKUP(A16,#REF!,6,0)</f>
        <v>#REF!</v>
      </c>
      <c r="Q16" s="153" t="e">
        <f>VLOOKUP($A16,#REF!,2,0)</f>
        <v>#REF!</v>
      </c>
      <c r="R16" s="404" t="e">
        <f>VLOOKUP(A16,#REF!,6,0)</f>
        <v>#REF!</v>
      </c>
      <c r="S16" s="153" t="e">
        <f>VLOOKUP($A16,#REF!,2,0)</f>
        <v>#REF!</v>
      </c>
      <c r="T16" s="404" t="e">
        <f>VLOOKUP(A16,#REF!,6,0)</f>
        <v>#REF!</v>
      </c>
      <c r="U16" s="153" t="e">
        <f>VLOOKUP($A16,#REF!,2,0)</f>
        <v>#REF!</v>
      </c>
    </row>
    <row r="17" spans="1:21">
      <c r="A17" s="77">
        <v>42734</v>
      </c>
      <c r="B17" s="404" t="e">
        <f>VLOOKUP(A17,#REF!,6,0)</f>
        <v>#REF!</v>
      </c>
      <c r="C17" s="153" t="e">
        <f>VLOOKUP($A17,#REF!,2,0)</f>
        <v>#REF!</v>
      </c>
      <c r="D17" s="404" t="e">
        <f>VLOOKUP(A17,#REF!,6,0)</f>
        <v>#REF!</v>
      </c>
      <c r="E17" s="153" t="e">
        <f>VLOOKUP($A17,#REF!,2,0)</f>
        <v>#REF!</v>
      </c>
      <c r="F17" s="404" t="e">
        <f>VLOOKUP(A17,#REF!,6,0)</f>
        <v>#REF!</v>
      </c>
      <c r="G17" s="153" t="e">
        <f>VLOOKUP($A17,#REF!,2,0)</f>
        <v>#REF!</v>
      </c>
      <c r="H17" s="404" t="e">
        <f>VLOOKUP(A17,#REF!,6,0)</f>
        <v>#REF!</v>
      </c>
      <c r="I17" s="153" t="e">
        <f>VLOOKUP($A17,#REF!,2,0)</f>
        <v>#REF!</v>
      </c>
      <c r="J17" s="404" t="e">
        <f>VLOOKUP(A17,#REF!,6,0)</f>
        <v>#REF!</v>
      </c>
      <c r="K17" s="153" t="e">
        <f>VLOOKUP($A17,#REF!,2,0)</f>
        <v>#REF!</v>
      </c>
      <c r="L17" s="404" t="e">
        <f>VLOOKUP(A17,#REF!,6,0)</f>
        <v>#REF!</v>
      </c>
      <c r="M17" s="153" t="e">
        <f>VLOOKUP($A17,#REF!,2,0)</f>
        <v>#REF!</v>
      </c>
      <c r="N17" s="404" t="e">
        <f>VLOOKUP(A17,#REF!,6,0)</f>
        <v>#REF!</v>
      </c>
      <c r="O17" s="153" t="e">
        <f>VLOOKUP($A17,#REF!,2,0)</f>
        <v>#REF!</v>
      </c>
      <c r="P17" s="404" t="e">
        <f>VLOOKUP(A17,#REF!,6,0)</f>
        <v>#REF!</v>
      </c>
      <c r="Q17" s="153" t="e">
        <f>VLOOKUP($A17,#REF!,2,0)</f>
        <v>#REF!</v>
      </c>
      <c r="R17" s="404" t="e">
        <f>VLOOKUP(A17,#REF!,6,0)</f>
        <v>#REF!</v>
      </c>
      <c r="S17" s="153" t="e">
        <f>VLOOKUP($A17,#REF!,2,0)</f>
        <v>#REF!</v>
      </c>
      <c r="T17" s="404" t="e">
        <f>VLOOKUP(A17,#REF!,6,0)</f>
        <v>#REF!</v>
      </c>
      <c r="U17" s="153" t="e">
        <f>VLOOKUP($A17,#REF!,2,0)</f>
        <v>#REF!</v>
      </c>
    </row>
    <row r="18" spans="1:21">
      <c r="A18" s="77">
        <v>42766</v>
      </c>
      <c r="B18" s="404" t="e">
        <f>VLOOKUP(A18,#REF!,6,0)</f>
        <v>#REF!</v>
      </c>
      <c r="C18" s="153" t="e">
        <f>VLOOKUP($A18,#REF!,2,0)</f>
        <v>#REF!</v>
      </c>
      <c r="D18" s="404" t="e">
        <f>VLOOKUP(A18,#REF!,6,0)</f>
        <v>#REF!</v>
      </c>
      <c r="E18" s="153" t="e">
        <f>VLOOKUP($A18,#REF!,2,0)</f>
        <v>#REF!</v>
      </c>
      <c r="F18" s="404" t="e">
        <f>VLOOKUP(A18,#REF!,6,0)</f>
        <v>#REF!</v>
      </c>
      <c r="G18" s="153" t="e">
        <f>VLOOKUP($A18,#REF!,2,0)</f>
        <v>#REF!</v>
      </c>
      <c r="H18" s="404" t="e">
        <f>VLOOKUP(A18,#REF!,6,0)</f>
        <v>#REF!</v>
      </c>
      <c r="I18" s="153" t="e">
        <f>VLOOKUP($A18,#REF!,2,0)</f>
        <v>#REF!</v>
      </c>
      <c r="J18" s="404" t="e">
        <f>VLOOKUP(A18,#REF!,6,0)</f>
        <v>#REF!</v>
      </c>
      <c r="K18" s="153" t="e">
        <f>VLOOKUP($A18,#REF!,2,0)</f>
        <v>#REF!</v>
      </c>
      <c r="L18" s="404" t="e">
        <f>VLOOKUP(A18,#REF!,6,0)</f>
        <v>#REF!</v>
      </c>
      <c r="M18" s="153" t="e">
        <f>VLOOKUP($A18,#REF!,2,0)</f>
        <v>#REF!</v>
      </c>
      <c r="N18" s="404" t="e">
        <f>VLOOKUP(A18,#REF!,6,0)</f>
        <v>#REF!</v>
      </c>
      <c r="O18" s="153" t="e">
        <f>VLOOKUP($A18,#REF!,2,0)</f>
        <v>#REF!</v>
      </c>
      <c r="P18" s="404" t="e">
        <f>VLOOKUP(A18,#REF!,6,0)</f>
        <v>#REF!</v>
      </c>
      <c r="Q18" s="153" t="e">
        <f>VLOOKUP($A18,#REF!,2,0)</f>
        <v>#REF!</v>
      </c>
      <c r="R18" s="404" t="e">
        <f>VLOOKUP(A18,#REF!,6,0)</f>
        <v>#REF!</v>
      </c>
      <c r="S18" s="153" t="e">
        <f>VLOOKUP($A18,#REF!,2,0)</f>
        <v>#REF!</v>
      </c>
      <c r="T18" s="404" t="e">
        <f>VLOOKUP(A18,#REF!,6,0)</f>
        <v>#REF!</v>
      </c>
      <c r="U18" s="153" t="e">
        <f>VLOOKUP($A18,#REF!,2,0)</f>
        <v>#REF!</v>
      </c>
    </row>
    <row r="19" spans="1:21">
      <c r="A19" s="77">
        <v>42794</v>
      </c>
      <c r="B19" s="404" t="e">
        <f>VLOOKUP(A19,#REF!,6,0)</f>
        <v>#REF!</v>
      </c>
      <c r="C19" s="153" t="e">
        <f>VLOOKUP($A19,#REF!,2,0)</f>
        <v>#REF!</v>
      </c>
      <c r="D19" s="404" t="e">
        <f>VLOOKUP(A19,#REF!,6,0)</f>
        <v>#REF!</v>
      </c>
      <c r="E19" s="153" t="e">
        <f>VLOOKUP($A19,#REF!,2,0)</f>
        <v>#REF!</v>
      </c>
      <c r="F19" s="404" t="e">
        <f>VLOOKUP(A19,#REF!,6,0)</f>
        <v>#REF!</v>
      </c>
      <c r="G19" s="153" t="e">
        <f>VLOOKUP($A19,#REF!,2,0)</f>
        <v>#REF!</v>
      </c>
      <c r="H19" s="404" t="e">
        <f>VLOOKUP(A19,#REF!,6,0)</f>
        <v>#REF!</v>
      </c>
      <c r="I19" s="153" t="e">
        <f>VLOOKUP($A19,#REF!,2,0)</f>
        <v>#REF!</v>
      </c>
      <c r="J19" s="404" t="e">
        <f>VLOOKUP(A19,#REF!,6,0)</f>
        <v>#REF!</v>
      </c>
      <c r="K19" s="153" t="e">
        <f>VLOOKUP($A19,#REF!,2,0)</f>
        <v>#REF!</v>
      </c>
      <c r="L19" s="404" t="e">
        <f>VLOOKUP(A19,#REF!,6,0)</f>
        <v>#REF!</v>
      </c>
      <c r="M19" s="153" t="e">
        <f>VLOOKUP($A19,#REF!,2,0)</f>
        <v>#REF!</v>
      </c>
      <c r="N19" s="404" t="e">
        <f>VLOOKUP(A19,#REF!,6,0)</f>
        <v>#REF!</v>
      </c>
      <c r="O19" s="153" t="e">
        <f>VLOOKUP($A19,#REF!,2,0)</f>
        <v>#REF!</v>
      </c>
      <c r="P19" s="404" t="e">
        <f>VLOOKUP(A19,#REF!,6,0)</f>
        <v>#REF!</v>
      </c>
      <c r="Q19" s="153" t="e">
        <f>VLOOKUP($A19,#REF!,2,0)</f>
        <v>#REF!</v>
      </c>
      <c r="R19" s="404" t="e">
        <f>VLOOKUP(A19,#REF!,6,0)</f>
        <v>#REF!</v>
      </c>
      <c r="S19" s="153" t="e">
        <f>VLOOKUP($A19,#REF!,2,0)</f>
        <v>#REF!</v>
      </c>
      <c r="T19" s="404" t="e">
        <f>VLOOKUP(A19,#REF!,6,0)</f>
        <v>#REF!</v>
      </c>
      <c r="U19" s="153" t="e">
        <f>VLOOKUP($A19,#REF!,2,0)</f>
        <v>#REF!</v>
      </c>
    </row>
    <row r="20" spans="1:21">
      <c r="A20" s="77">
        <v>42825</v>
      </c>
      <c r="B20" s="404" t="e">
        <f>VLOOKUP(A20,#REF!,6,0)</f>
        <v>#REF!</v>
      </c>
      <c r="C20" s="153" t="e">
        <f>VLOOKUP($A20,#REF!,2,0)</f>
        <v>#REF!</v>
      </c>
      <c r="D20" s="404" t="e">
        <f>VLOOKUP(A20,#REF!,6,0)</f>
        <v>#REF!</v>
      </c>
      <c r="E20" s="153" t="e">
        <f>VLOOKUP($A20,#REF!,2,0)</f>
        <v>#REF!</v>
      </c>
      <c r="F20" s="404" t="e">
        <f>VLOOKUP(A20,#REF!,6,0)</f>
        <v>#REF!</v>
      </c>
      <c r="G20" s="153" t="e">
        <f>VLOOKUP($A20,#REF!,2,0)</f>
        <v>#REF!</v>
      </c>
      <c r="H20" s="404" t="e">
        <f>VLOOKUP(A20,#REF!,6,0)</f>
        <v>#REF!</v>
      </c>
      <c r="I20" s="153" t="e">
        <f>VLOOKUP($A20,#REF!,2,0)</f>
        <v>#REF!</v>
      </c>
      <c r="J20" s="404" t="e">
        <f>VLOOKUP(A20,#REF!,6,0)</f>
        <v>#REF!</v>
      </c>
      <c r="K20" s="153" t="e">
        <f>VLOOKUP($A20,#REF!,2,0)</f>
        <v>#REF!</v>
      </c>
      <c r="L20" s="404" t="e">
        <f>VLOOKUP(A20,#REF!,6,0)</f>
        <v>#REF!</v>
      </c>
      <c r="M20" s="153" t="e">
        <f>VLOOKUP($A20,#REF!,2,0)</f>
        <v>#REF!</v>
      </c>
      <c r="N20" s="404" t="e">
        <f>VLOOKUP(A20,#REF!,6,0)</f>
        <v>#REF!</v>
      </c>
      <c r="O20" s="153" t="e">
        <f>VLOOKUP($A20,#REF!,2,0)</f>
        <v>#REF!</v>
      </c>
      <c r="P20" s="404" t="e">
        <f>VLOOKUP(A20,#REF!,6,0)</f>
        <v>#REF!</v>
      </c>
      <c r="Q20" s="153" t="e">
        <f>VLOOKUP($A20,#REF!,2,0)</f>
        <v>#REF!</v>
      </c>
      <c r="R20" s="404" t="e">
        <f>VLOOKUP(A20,#REF!,6,0)</f>
        <v>#REF!</v>
      </c>
      <c r="S20" s="153" t="e">
        <f>VLOOKUP($A20,#REF!,2,0)</f>
        <v>#REF!</v>
      </c>
      <c r="T20" s="404" t="e">
        <f>VLOOKUP(A20,#REF!,6,0)</f>
        <v>#REF!</v>
      </c>
      <c r="U20" s="153" t="e">
        <f>VLOOKUP($A20,#REF!,2,0)</f>
        <v>#REF!</v>
      </c>
    </row>
    <row r="21" spans="1:21">
      <c r="A21" s="77">
        <v>42853</v>
      </c>
      <c r="B21" s="404" t="e">
        <f>VLOOKUP(A21,#REF!,6,0)</f>
        <v>#REF!</v>
      </c>
      <c r="C21" s="153" t="e">
        <f>VLOOKUP($A21,#REF!,2,0)</f>
        <v>#REF!</v>
      </c>
      <c r="D21" s="404" t="e">
        <f>VLOOKUP(A21,#REF!,6,0)</f>
        <v>#REF!</v>
      </c>
      <c r="E21" s="153" t="e">
        <f>VLOOKUP($A21,#REF!,2,0)</f>
        <v>#REF!</v>
      </c>
      <c r="F21" s="404" t="e">
        <f>VLOOKUP(A21,#REF!,6,0)</f>
        <v>#REF!</v>
      </c>
      <c r="G21" s="153" t="e">
        <f>VLOOKUP($A21,#REF!,2,0)</f>
        <v>#REF!</v>
      </c>
      <c r="H21" s="404" t="e">
        <f>VLOOKUP(A21,#REF!,6,0)</f>
        <v>#REF!</v>
      </c>
      <c r="I21" s="153" t="e">
        <f>VLOOKUP($A21,#REF!,2,0)</f>
        <v>#REF!</v>
      </c>
      <c r="J21" s="404" t="e">
        <f>VLOOKUP(A21,#REF!,6,0)</f>
        <v>#REF!</v>
      </c>
      <c r="K21" s="153" t="e">
        <f>VLOOKUP($A21,#REF!,2,0)</f>
        <v>#REF!</v>
      </c>
      <c r="L21" s="404" t="e">
        <f>VLOOKUP(A21,#REF!,6,0)</f>
        <v>#REF!</v>
      </c>
      <c r="M21" s="153" t="e">
        <f>VLOOKUP($A21,#REF!,2,0)</f>
        <v>#REF!</v>
      </c>
      <c r="N21" s="404" t="e">
        <f>VLOOKUP(A21,#REF!,6,0)</f>
        <v>#REF!</v>
      </c>
      <c r="O21" s="153" t="e">
        <f>VLOOKUP($A21,#REF!,2,0)</f>
        <v>#REF!</v>
      </c>
      <c r="P21" s="404" t="e">
        <f>VLOOKUP(A21,#REF!,6,0)</f>
        <v>#REF!</v>
      </c>
      <c r="Q21" s="153" t="e">
        <f>VLOOKUP($A21,#REF!,2,0)</f>
        <v>#REF!</v>
      </c>
      <c r="R21" s="404" t="e">
        <f>VLOOKUP(A21,#REF!,6,0)</f>
        <v>#REF!</v>
      </c>
      <c r="S21" s="153" t="e">
        <f>VLOOKUP($A21,#REF!,2,0)</f>
        <v>#REF!</v>
      </c>
      <c r="T21" s="404" t="e">
        <f>VLOOKUP(A21,#REF!,6,0)</f>
        <v>#REF!</v>
      </c>
      <c r="U21" s="153" t="e">
        <f>VLOOKUP($A21,#REF!,2,0)</f>
        <v>#REF!</v>
      </c>
    </row>
    <row r="22" spans="1:21">
      <c r="A22" s="77">
        <v>42886</v>
      </c>
      <c r="B22" s="404" t="e">
        <f>VLOOKUP(A22,#REF!,6,0)</f>
        <v>#REF!</v>
      </c>
      <c r="C22" s="153" t="e">
        <f>VLOOKUP($A22,#REF!,2,0)</f>
        <v>#REF!</v>
      </c>
      <c r="D22" s="404" t="e">
        <f>VLOOKUP(A22,#REF!,6,0)</f>
        <v>#REF!</v>
      </c>
      <c r="E22" s="153" t="e">
        <f>VLOOKUP($A22,#REF!,2,0)</f>
        <v>#REF!</v>
      </c>
      <c r="F22" s="404" t="e">
        <f>VLOOKUP(A22,#REF!,6,0)</f>
        <v>#REF!</v>
      </c>
      <c r="G22" s="153" t="e">
        <f>VLOOKUP($A22,#REF!,2,0)</f>
        <v>#REF!</v>
      </c>
      <c r="H22" s="404" t="e">
        <f>VLOOKUP(A22,#REF!,6,0)</f>
        <v>#REF!</v>
      </c>
      <c r="I22" s="153" t="e">
        <f>VLOOKUP($A22,#REF!,2,0)</f>
        <v>#REF!</v>
      </c>
      <c r="J22" s="404" t="e">
        <f>VLOOKUP(A22,#REF!,6,0)</f>
        <v>#REF!</v>
      </c>
      <c r="K22" s="153" t="e">
        <f>VLOOKUP($A22,#REF!,2,0)</f>
        <v>#REF!</v>
      </c>
      <c r="L22" s="404" t="e">
        <f>VLOOKUP(A22,#REF!,6,0)</f>
        <v>#REF!</v>
      </c>
      <c r="M22" s="153" t="e">
        <f>VLOOKUP($A22,#REF!,2,0)</f>
        <v>#REF!</v>
      </c>
      <c r="N22" s="404" t="e">
        <f>VLOOKUP(A22,#REF!,6,0)</f>
        <v>#REF!</v>
      </c>
      <c r="O22" s="153" t="e">
        <f>VLOOKUP($A22,#REF!,2,0)</f>
        <v>#REF!</v>
      </c>
      <c r="P22" s="404" t="e">
        <f>VLOOKUP(A22,#REF!,6,0)</f>
        <v>#REF!</v>
      </c>
      <c r="Q22" s="153" t="e">
        <f>VLOOKUP($A22,#REF!,2,0)</f>
        <v>#REF!</v>
      </c>
      <c r="R22" s="404" t="e">
        <f>VLOOKUP(A22,#REF!,6,0)</f>
        <v>#REF!</v>
      </c>
      <c r="S22" s="153" t="e">
        <f>VLOOKUP($A22,#REF!,2,0)</f>
        <v>#REF!</v>
      </c>
      <c r="T22" s="404" t="e">
        <f>VLOOKUP(A22,#REF!,6,0)</f>
        <v>#REF!</v>
      </c>
      <c r="U22" s="153" t="e">
        <f>VLOOKUP($A22,#REF!,2,0)</f>
        <v>#REF!</v>
      </c>
    </row>
    <row r="23" spans="1:21">
      <c r="A23" s="77">
        <v>42916</v>
      </c>
      <c r="B23" s="404" t="e">
        <f>VLOOKUP(A23,#REF!,6,0)</f>
        <v>#REF!</v>
      </c>
      <c r="C23" s="153" t="e">
        <f>VLOOKUP($A23,#REF!,2,0)</f>
        <v>#REF!</v>
      </c>
      <c r="D23" s="404" t="e">
        <f>VLOOKUP(A23,#REF!,6,0)</f>
        <v>#REF!</v>
      </c>
      <c r="E23" s="153" t="e">
        <f>VLOOKUP($A23,#REF!,2,0)</f>
        <v>#REF!</v>
      </c>
      <c r="F23" s="404" t="e">
        <f>VLOOKUP(A23,#REF!,6,0)</f>
        <v>#REF!</v>
      </c>
      <c r="G23" s="153" t="e">
        <f>VLOOKUP($A23,#REF!,2,0)</f>
        <v>#REF!</v>
      </c>
      <c r="H23" s="404" t="e">
        <f>VLOOKUP(A23,#REF!,6,0)</f>
        <v>#REF!</v>
      </c>
      <c r="I23" s="153" t="e">
        <f>VLOOKUP($A23,#REF!,2,0)</f>
        <v>#REF!</v>
      </c>
      <c r="J23" s="404" t="e">
        <f>VLOOKUP(A23,#REF!,6,0)</f>
        <v>#REF!</v>
      </c>
      <c r="K23" s="153" t="e">
        <f>VLOOKUP($A23,#REF!,2,0)</f>
        <v>#REF!</v>
      </c>
      <c r="L23" s="404" t="e">
        <f>VLOOKUP(A23,#REF!,6,0)</f>
        <v>#REF!</v>
      </c>
      <c r="M23" s="153" t="e">
        <f>VLOOKUP($A23,#REF!,2,0)</f>
        <v>#REF!</v>
      </c>
      <c r="N23" s="404" t="e">
        <f>VLOOKUP(A23,#REF!,6,0)</f>
        <v>#REF!</v>
      </c>
      <c r="O23" s="153" t="e">
        <f>VLOOKUP($A23,#REF!,2,0)</f>
        <v>#REF!</v>
      </c>
      <c r="P23" s="404" t="e">
        <f>VLOOKUP(A23,#REF!,6,0)</f>
        <v>#REF!</v>
      </c>
      <c r="Q23" s="153" t="e">
        <f>VLOOKUP($A23,#REF!,2,0)</f>
        <v>#REF!</v>
      </c>
      <c r="R23" s="404" t="e">
        <f>VLOOKUP(A23,#REF!,6,0)</f>
        <v>#REF!</v>
      </c>
      <c r="S23" s="153" t="e">
        <f>VLOOKUP($A23,#REF!,2,0)</f>
        <v>#REF!</v>
      </c>
      <c r="T23" s="404" t="e">
        <f>VLOOKUP(A23,#REF!,6,0)</f>
        <v>#REF!</v>
      </c>
      <c r="U23" s="153" t="e">
        <f>VLOOKUP($A23,#REF!,2,0)</f>
        <v>#REF!</v>
      </c>
    </row>
    <row r="24" spans="1:21">
      <c r="A24" s="77">
        <v>42947</v>
      </c>
      <c r="B24" s="404" t="e">
        <f>VLOOKUP(A24,#REF!,6,0)</f>
        <v>#REF!</v>
      </c>
      <c r="C24" s="153" t="e">
        <f>VLOOKUP($A24,#REF!,2,0)</f>
        <v>#REF!</v>
      </c>
      <c r="D24" s="404" t="e">
        <f>VLOOKUP(A24,#REF!,6,0)</f>
        <v>#REF!</v>
      </c>
      <c r="E24" s="153" t="e">
        <f>VLOOKUP($A24,#REF!,2,0)</f>
        <v>#REF!</v>
      </c>
      <c r="F24" s="404" t="e">
        <f>VLOOKUP(A24,#REF!,6,0)</f>
        <v>#REF!</v>
      </c>
      <c r="G24" s="153" t="e">
        <f>VLOOKUP($A24,#REF!,2,0)</f>
        <v>#REF!</v>
      </c>
      <c r="H24" s="404" t="e">
        <f>VLOOKUP(A24,#REF!,6,0)</f>
        <v>#REF!</v>
      </c>
      <c r="I24" s="153" t="e">
        <f>VLOOKUP($A24,#REF!,2,0)</f>
        <v>#REF!</v>
      </c>
      <c r="J24" s="404" t="e">
        <f>VLOOKUP(A24,#REF!,6,0)</f>
        <v>#REF!</v>
      </c>
      <c r="K24" s="153" t="e">
        <f>VLOOKUP($A24,#REF!,2,0)</f>
        <v>#REF!</v>
      </c>
      <c r="L24" s="404" t="e">
        <f>VLOOKUP(A24,#REF!,6,0)</f>
        <v>#REF!</v>
      </c>
      <c r="M24" s="153" t="e">
        <f>VLOOKUP($A24,#REF!,2,0)</f>
        <v>#REF!</v>
      </c>
      <c r="N24" s="404" t="e">
        <f>VLOOKUP(A24,#REF!,6,0)</f>
        <v>#REF!</v>
      </c>
      <c r="O24" s="153" t="e">
        <f>VLOOKUP($A24,#REF!,2,0)</f>
        <v>#REF!</v>
      </c>
      <c r="P24" s="404" t="e">
        <f>VLOOKUP(A24,#REF!,6,0)</f>
        <v>#REF!</v>
      </c>
      <c r="Q24" s="153" t="e">
        <f>VLOOKUP($A24,#REF!,2,0)</f>
        <v>#REF!</v>
      </c>
      <c r="R24" s="404" t="e">
        <f>VLOOKUP(A24,#REF!,6,0)</f>
        <v>#REF!</v>
      </c>
      <c r="S24" s="153" t="e">
        <f>VLOOKUP($A24,#REF!,2,0)</f>
        <v>#REF!</v>
      </c>
      <c r="T24" s="404" t="e">
        <f>VLOOKUP(A24,#REF!,6,0)</f>
        <v>#REF!</v>
      </c>
      <c r="U24" s="153" t="e">
        <f>VLOOKUP($A24,#REF!,2,0)</f>
        <v>#REF!</v>
      </c>
    </row>
    <row r="25" spans="1:21">
      <c r="A25" s="77">
        <v>42978</v>
      </c>
      <c r="B25" s="404" t="e">
        <f>VLOOKUP(A25,#REF!,6,0)</f>
        <v>#REF!</v>
      </c>
      <c r="C25" s="153" t="e">
        <f>VLOOKUP($A25,#REF!,2,0)</f>
        <v>#REF!</v>
      </c>
      <c r="D25" s="404" t="e">
        <f>VLOOKUP(A25,#REF!,6,0)</f>
        <v>#REF!</v>
      </c>
      <c r="E25" s="153" t="e">
        <f>VLOOKUP($A25,#REF!,2,0)</f>
        <v>#REF!</v>
      </c>
      <c r="F25" s="404" t="e">
        <f>VLOOKUP(A25,#REF!,6,0)</f>
        <v>#REF!</v>
      </c>
      <c r="G25" s="153" t="e">
        <f>VLOOKUP($A25,#REF!,2,0)</f>
        <v>#REF!</v>
      </c>
      <c r="H25" s="404" t="e">
        <f>VLOOKUP(A25,#REF!,6,0)</f>
        <v>#REF!</v>
      </c>
      <c r="I25" s="153" t="e">
        <f>VLOOKUP($A25,#REF!,2,0)</f>
        <v>#REF!</v>
      </c>
      <c r="J25" s="404" t="e">
        <f>VLOOKUP(A25,#REF!,6,0)</f>
        <v>#REF!</v>
      </c>
      <c r="K25" s="153" t="e">
        <f>VLOOKUP($A25,#REF!,2,0)</f>
        <v>#REF!</v>
      </c>
      <c r="L25" s="404" t="e">
        <f>VLOOKUP(A25,#REF!,6,0)</f>
        <v>#REF!</v>
      </c>
      <c r="M25" s="153" t="e">
        <f>VLOOKUP($A25,#REF!,2,0)</f>
        <v>#REF!</v>
      </c>
      <c r="N25" s="404" t="e">
        <f>VLOOKUP(A25,#REF!,6,0)</f>
        <v>#REF!</v>
      </c>
      <c r="O25" s="153" t="e">
        <f>VLOOKUP($A25,#REF!,2,0)</f>
        <v>#REF!</v>
      </c>
      <c r="P25" s="404" t="e">
        <f>VLOOKUP(A25,#REF!,6,0)</f>
        <v>#REF!</v>
      </c>
      <c r="Q25" s="153" t="e">
        <f>VLOOKUP($A25,#REF!,2,0)</f>
        <v>#REF!</v>
      </c>
      <c r="R25" s="404" t="e">
        <f>VLOOKUP(A25,#REF!,6,0)</f>
        <v>#REF!</v>
      </c>
      <c r="S25" s="153" t="e">
        <f>VLOOKUP($A25,#REF!,2,0)</f>
        <v>#REF!</v>
      </c>
      <c r="T25" s="404" t="e">
        <f>VLOOKUP(A25,#REF!,6,0)</f>
        <v>#REF!</v>
      </c>
      <c r="U25" s="153" t="e">
        <f>VLOOKUP($A25,#REF!,2,0)</f>
        <v>#REF!</v>
      </c>
    </row>
    <row r="26" spans="1:21">
      <c r="A26" s="77">
        <v>43007</v>
      </c>
      <c r="B26" s="404" t="e">
        <f>VLOOKUP(A26,#REF!,6,0)</f>
        <v>#REF!</v>
      </c>
      <c r="C26" s="153" t="e">
        <f>VLOOKUP($A26,#REF!,2,0)</f>
        <v>#REF!</v>
      </c>
      <c r="D26" s="404" t="e">
        <f>VLOOKUP(A26,#REF!,6,0)</f>
        <v>#REF!</v>
      </c>
      <c r="E26" s="153" t="e">
        <f>VLOOKUP($A26,#REF!,2,0)</f>
        <v>#REF!</v>
      </c>
      <c r="F26" s="404" t="e">
        <f>VLOOKUP(A26,#REF!,6,0)</f>
        <v>#REF!</v>
      </c>
      <c r="G26" s="153" t="e">
        <f>VLOOKUP($A26,#REF!,2,0)</f>
        <v>#REF!</v>
      </c>
      <c r="H26" s="404" t="e">
        <f>VLOOKUP(A26,#REF!,6,0)</f>
        <v>#REF!</v>
      </c>
      <c r="I26" s="153" t="e">
        <f>VLOOKUP($A26,#REF!,2,0)</f>
        <v>#REF!</v>
      </c>
      <c r="J26" s="404" t="e">
        <f>VLOOKUP(A26,#REF!,6,0)</f>
        <v>#REF!</v>
      </c>
      <c r="K26" s="153" t="e">
        <f>VLOOKUP($A26,#REF!,2,0)</f>
        <v>#REF!</v>
      </c>
      <c r="L26" s="404" t="e">
        <f>VLOOKUP(A26,#REF!,6,0)</f>
        <v>#REF!</v>
      </c>
      <c r="M26" s="153" t="e">
        <f>VLOOKUP($A26,#REF!,2,0)</f>
        <v>#REF!</v>
      </c>
      <c r="N26" s="404" t="e">
        <f>VLOOKUP(A26,#REF!,6,0)</f>
        <v>#REF!</v>
      </c>
      <c r="O26" s="153" t="e">
        <f>VLOOKUP($A26,#REF!,2,0)</f>
        <v>#REF!</v>
      </c>
      <c r="P26" s="404" t="e">
        <f>VLOOKUP(A26,#REF!,6,0)</f>
        <v>#REF!</v>
      </c>
      <c r="Q26" s="153" t="e">
        <f>VLOOKUP($A26,#REF!,2,0)</f>
        <v>#REF!</v>
      </c>
      <c r="R26" s="404" t="e">
        <f>VLOOKUP(A26,#REF!,6,0)</f>
        <v>#REF!</v>
      </c>
      <c r="S26" s="153" t="e">
        <f>VLOOKUP($A26,#REF!,2,0)</f>
        <v>#REF!</v>
      </c>
      <c r="T26" s="404" t="e">
        <f>VLOOKUP(A26,#REF!,6,0)</f>
        <v>#REF!</v>
      </c>
      <c r="U26" s="153" t="e">
        <f>VLOOKUP($A26,#REF!,2,0)</f>
        <v>#REF!</v>
      </c>
    </row>
    <row r="27" spans="1:21">
      <c r="A27" s="77">
        <v>43039</v>
      </c>
      <c r="B27" s="404" t="e">
        <f>VLOOKUP(A27,#REF!,6,0)</f>
        <v>#REF!</v>
      </c>
      <c r="C27" s="153" t="e">
        <f>VLOOKUP($A27,#REF!,2,0)</f>
        <v>#REF!</v>
      </c>
      <c r="D27" s="404" t="e">
        <f>VLOOKUP(A27,#REF!,6,0)</f>
        <v>#REF!</v>
      </c>
      <c r="E27" s="153" t="e">
        <f>VLOOKUP($A27,#REF!,2,0)</f>
        <v>#REF!</v>
      </c>
      <c r="F27" s="404" t="e">
        <f>VLOOKUP(A27,#REF!,6,0)</f>
        <v>#REF!</v>
      </c>
      <c r="G27" s="153" t="e">
        <f>VLOOKUP($A27,#REF!,2,0)</f>
        <v>#REF!</v>
      </c>
      <c r="H27" s="404" t="e">
        <f>VLOOKUP(A27,#REF!,6,0)</f>
        <v>#REF!</v>
      </c>
      <c r="I27" s="153" t="e">
        <f>VLOOKUP($A27,#REF!,2,0)</f>
        <v>#REF!</v>
      </c>
      <c r="J27" s="404" t="e">
        <f>VLOOKUP(A27,#REF!,6,0)</f>
        <v>#REF!</v>
      </c>
      <c r="K27" s="153" t="e">
        <f>VLOOKUP($A27,#REF!,2,0)</f>
        <v>#REF!</v>
      </c>
      <c r="L27" s="404" t="e">
        <f>VLOOKUP(A27,#REF!,6,0)</f>
        <v>#REF!</v>
      </c>
      <c r="M27" s="153" t="e">
        <f>VLOOKUP($A27,#REF!,2,0)</f>
        <v>#REF!</v>
      </c>
      <c r="N27" s="404" t="e">
        <f>VLOOKUP(A27,#REF!,6,0)</f>
        <v>#REF!</v>
      </c>
      <c r="O27" s="153" t="e">
        <f>VLOOKUP($A27,#REF!,2,0)</f>
        <v>#REF!</v>
      </c>
      <c r="P27" s="404" t="e">
        <f>VLOOKUP(A27,#REF!,6,0)</f>
        <v>#REF!</v>
      </c>
      <c r="Q27" s="153" t="e">
        <f>VLOOKUP($A27,#REF!,2,0)</f>
        <v>#REF!</v>
      </c>
      <c r="R27" s="404" t="e">
        <f>VLOOKUP(A27,#REF!,6,0)</f>
        <v>#REF!</v>
      </c>
      <c r="S27" s="153" t="e">
        <f>VLOOKUP($A27,#REF!,2,0)</f>
        <v>#REF!</v>
      </c>
      <c r="T27" s="404" t="e">
        <f>VLOOKUP(A27,#REF!,6,0)</f>
        <v>#REF!</v>
      </c>
      <c r="U27" s="153" t="e">
        <f>VLOOKUP($A27,#REF!,2,0)</f>
        <v>#REF!</v>
      </c>
    </row>
    <row r="28" spans="1:21">
      <c r="A28" s="77">
        <v>43069</v>
      </c>
      <c r="B28" s="404" t="e">
        <f>VLOOKUP(A28,#REF!,6,0)</f>
        <v>#REF!</v>
      </c>
      <c r="C28" s="153" t="e">
        <f>VLOOKUP($A28,#REF!,2,0)</f>
        <v>#REF!</v>
      </c>
      <c r="D28" s="404" t="e">
        <f>VLOOKUP(A28,#REF!,6,0)</f>
        <v>#REF!</v>
      </c>
      <c r="E28" s="153" t="e">
        <f>VLOOKUP($A28,#REF!,2,0)</f>
        <v>#REF!</v>
      </c>
      <c r="F28" s="404" t="e">
        <f>VLOOKUP(A28,#REF!,6,0)</f>
        <v>#REF!</v>
      </c>
      <c r="G28" s="153" t="e">
        <f>VLOOKUP($A28,#REF!,2,0)</f>
        <v>#REF!</v>
      </c>
      <c r="H28" s="404" t="e">
        <f>VLOOKUP(A28,#REF!,6,0)</f>
        <v>#REF!</v>
      </c>
      <c r="I28" s="153" t="e">
        <f>VLOOKUP($A28,#REF!,2,0)</f>
        <v>#REF!</v>
      </c>
      <c r="J28" s="404" t="e">
        <f>VLOOKUP(A28,#REF!,6,0)</f>
        <v>#REF!</v>
      </c>
      <c r="K28" s="153" t="e">
        <f>VLOOKUP($A28,#REF!,2,0)</f>
        <v>#REF!</v>
      </c>
      <c r="L28" s="404" t="e">
        <f>VLOOKUP(A28,#REF!,6,0)</f>
        <v>#REF!</v>
      </c>
      <c r="M28" s="153" t="e">
        <f>VLOOKUP($A28,#REF!,2,0)</f>
        <v>#REF!</v>
      </c>
      <c r="N28" s="404" t="e">
        <f>VLOOKUP(A28,#REF!,6,0)</f>
        <v>#REF!</v>
      </c>
      <c r="O28" s="153" t="e">
        <f>VLOOKUP($A28,#REF!,2,0)</f>
        <v>#REF!</v>
      </c>
      <c r="P28" s="404" t="e">
        <f>VLOOKUP(A28,#REF!,6,0)</f>
        <v>#REF!</v>
      </c>
      <c r="Q28" s="153" t="e">
        <f>VLOOKUP($A28,#REF!,2,0)</f>
        <v>#REF!</v>
      </c>
      <c r="R28" s="404" t="e">
        <f>VLOOKUP(A28,#REF!,6,0)</f>
        <v>#REF!</v>
      </c>
      <c r="S28" s="153" t="e">
        <f>VLOOKUP($A28,#REF!,2,0)</f>
        <v>#REF!</v>
      </c>
      <c r="T28" s="404" t="e">
        <f>VLOOKUP(A28,#REF!,6,0)</f>
        <v>#REF!</v>
      </c>
      <c r="U28" s="153" t="e">
        <f>VLOOKUP($A28,#REF!,2,0)</f>
        <v>#REF!</v>
      </c>
    </row>
    <row r="29" spans="1:21">
      <c r="A29" s="77">
        <v>43098</v>
      </c>
      <c r="B29" s="404" t="e">
        <f>VLOOKUP(A29,#REF!,6,0)</f>
        <v>#REF!</v>
      </c>
      <c r="C29" s="153" t="e">
        <f>VLOOKUP($A29,#REF!,2,0)</f>
        <v>#REF!</v>
      </c>
      <c r="D29" s="404" t="e">
        <f>VLOOKUP(A29,#REF!,6,0)</f>
        <v>#REF!</v>
      </c>
      <c r="E29" s="153" t="e">
        <f>VLOOKUP($A29,#REF!,2,0)</f>
        <v>#REF!</v>
      </c>
      <c r="F29" s="404" t="e">
        <f>VLOOKUP(A29,#REF!,6,0)</f>
        <v>#REF!</v>
      </c>
      <c r="G29" s="153" t="e">
        <f>VLOOKUP($A29,#REF!,2,0)</f>
        <v>#REF!</v>
      </c>
      <c r="H29" s="404" t="e">
        <f>VLOOKUP(A29,#REF!,6,0)</f>
        <v>#REF!</v>
      </c>
      <c r="I29" s="153" t="e">
        <f>VLOOKUP($A29,#REF!,2,0)</f>
        <v>#REF!</v>
      </c>
      <c r="J29" s="404" t="e">
        <f>VLOOKUP(A29,#REF!,6,0)</f>
        <v>#REF!</v>
      </c>
      <c r="K29" s="153" t="e">
        <f>VLOOKUP($A29,#REF!,2,0)</f>
        <v>#REF!</v>
      </c>
      <c r="L29" s="404" t="e">
        <f>VLOOKUP(A29,#REF!,6,0)</f>
        <v>#REF!</v>
      </c>
      <c r="M29" s="153" t="e">
        <f>VLOOKUP($A29,#REF!,2,0)</f>
        <v>#REF!</v>
      </c>
      <c r="N29" s="404" t="e">
        <f>VLOOKUP(A29,#REF!,6,0)</f>
        <v>#REF!</v>
      </c>
      <c r="O29" s="153" t="e">
        <f>VLOOKUP($A29,#REF!,2,0)</f>
        <v>#REF!</v>
      </c>
      <c r="P29" s="404" t="e">
        <f>VLOOKUP(A29,#REF!,6,0)</f>
        <v>#REF!</v>
      </c>
      <c r="Q29" s="153" t="e">
        <f>VLOOKUP($A29,#REF!,2,0)</f>
        <v>#REF!</v>
      </c>
      <c r="R29" s="404" t="e">
        <f>VLOOKUP(A29,#REF!,6,0)</f>
        <v>#REF!</v>
      </c>
      <c r="S29" s="153" t="e">
        <f>VLOOKUP($A29,#REF!,2,0)</f>
        <v>#REF!</v>
      </c>
      <c r="T29" s="404" t="e">
        <f>VLOOKUP(A29,#REF!,6,0)</f>
        <v>#REF!</v>
      </c>
      <c r="U29" s="153" t="e">
        <f>VLOOKUP($A29,#REF!,2,0)</f>
        <v>#REF!</v>
      </c>
    </row>
    <row r="30" spans="1:21">
      <c r="A30" s="77">
        <v>43131</v>
      </c>
      <c r="B30" s="404" t="e">
        <f>VLOOKUP(A30,#REF!,6,0)</f>
        <v>#REF!</v>
      </c>
      <c r="C30" s="153" t="e">
        <f>VLOOKUP($A30,#REF!,2,0)</f>
        <v>#REF!</v>
      </c>
      <c r="D30" s="404" t="e">
        <f>VLOOKUP(A30,#REF!,6,0)</f>
        <v>#REF!</v>
      </c>
      <c r="E30" s="153" t="e">
        <f>VLOOKUP($A30,#REF!,2,0)</f>
        <v>#REF!</v>
      </c>
      <c r="F30" s="404" t="e">
        <f>VLOOKUP(A30,#REF!,6,0)</f>
        <v>#REF!</v>
      </c>
      <c r="G30" s="153" t="e">
        <f>VLOOKUP($A30,#REF!,2,0)</f>
        <v>#REF!</v>
      </c>
      <c r="H30" s="404" t="e">
        <f>VLOOKUP(A30,#REF!,6,0)</f>
        <v>#REF!</v>
      </c>
      <c r="I30" s="153" t="e">
        <f>VLOOKUP($A30,#REF!,2,0)</f>
        <v>#REF!</v>
      </c>
      <c r="J30" s="404" t="e">
        <f>VLOOKUP(A30,#REF!,6,0)</f>
        <v>#REF!</v>
      </c>
      <c r="K30" s="153" t="e">
        <f>VLOOKUP($A30,#REF!,2,0)</f>
        <v>#REF!</v>
      </c>
      <c r="L30" s="404" t="e">
        <f>VLOOKUP(A30,#REF!,6,0)</f>
        <v>#REF!</v>
      </c>
      <c r="M30" s="153" t="e">
        <f>VLOOKUP($A30,#REF!,2,0)</f>
        <v>#REF!</v>
      </c>
      <c r="N30" s="404" t="e">
        <f>VLOOKUP(A30,#REF!,6,0)</f>
        <v>#REF!</v>
      </c>
      <c r="O30" s="153" t="e">
        <f>VLOOKUP($A30,#REF!,2,0)</f>
        <v>#REF!</v>
      </c>
      <c r="P30" s="404" t="e">
        <f>VLOOKUP(A30,#REF!,6,0)</f>
        <v>#REF!</v>
      </c>
      <c r="Q30" s="153" t="e">
        <f>VLOOKUP($A30,#REF!,2,0)</f>
        <v>#REF!</v>
      </c>
      <c r="R30" s="404" t="e">
        <f>VLOOKUP(A30,#REF!,6,0)</f>
        <v>#REF!</v>
      </c>
      <c r="S30" s="153" t="e">
        <f>VLOOKUP($A30,#REF!,2,0)</f>
        <v>#REF!</v>
      </c>
      <c r="T30" s="404" t="e">
        <f>VLOOKUP(A30,#REF!,6,0)</f>
        <v>#REF!</v>
      </c>
      <c r="U30" s="153" t="e">
        <f>VLOOKUP($A30,#REF!,2,0)</f>
        <v>#REF!</v>
      </c>
    </row>
    <row r="31" spans="1:21">
      <c r="A31" s="77">
        <v>43159</v>
      </c>
      <c r="B31" s="404" t="e">
        <f>VLOOKUP(A31,#REF!,6,0)</f>
        <v>#REF!</v>
      </c>
      <c r="C31" s="153" t="e">
        <f>VLOOKUP($A31,#REF!,2,0)</f>
        <v>#REF!</v>
      </c>
      <c r="D31" s="404" t="e">
        <f>VLOOKUP(A31,#REF!,6,0)</f>
        <v>#REF!</v>
      </c>
      <c r="E31" s="153" t="e">
        <f>VLOOKUP($A31,#REF!,2,0)</f>
        <v>#REF!</v>
      </c>
      <c r="F31" s="404" t="e">
        <f>VLOOKUP(A31,#REF!,6,0)</f>
        <v>#REF!</v>
      </c>
      <c r="G31" s="153" t="e">
        <f>VLOOKUP($A31,#REF!,2,0)</f>
        <v>#REF!</v>
      </c>
      <c r="H31" s="404" t="e">
        <f>VLOOKUP(A31,#REF!,6,0)</f>
        <v>#REF!</v>
      </c>
      <c r="I31" s="153" t="e">
        <f>VLOOKUP($A31,#REF!,2,0)</f>
        <v>#REF!</v>
      </c>
      <c r="J31" s="404" t="e">
        <f>VLOOKUP(A31,#REF!,6,0)</f>
        <v>#REF!</v>
      </c>
      <c r="K31" s="153" t="e">
        <f>VLOOKUP($A31,#REF!,2,0)</f>
        <v>#REF!</v>
      </c>
      <c r="L31" s="404" t="e">
        <f>VLOOKUP(A31,#REF!,6,0)</f>
        <v>#REF!</v>
      </c>
      <c r="M31" s="153" t="e">
        <f>VLOOKUP($A31,#REF!,2,0)</f>
        <v>#REF!</v>
      </c>
      <c r="N31" s="404" t="e">
        <f>VLOOKUP(A31,#REF!,6,0)</f>
        <v>#REF!</v>
      </c>
      <c r="O31" s="153" t="e">
        <f>VLOOKUP($A31,#REF!,2,0)</f>
        <v>#REF!</v>
      </c>
      <c r="P31" s="404" t="e">
        <f>VLOOKUP(A31,#REF!,6,0)</f>
        <v>#REF!</v>
      </c>
      <c r="Q31" s="153" t="e">
        <f>VLOOKUP($A31,#REF!,2,0)</f>
        <v>#REF!</v>
      </c>
      <c r="R31" s="404" t="e">
        <f>VLOOKUP(A31,#REF!,6,0)</f>
        <v>#REF!</v>
      </c>
      <c r="S31" s="153" t="e">
        <f>VLOOKUP($A31,#REF!,2,0)</f>
        <v>#REF!</v>
      </c>
      <c r="T31" s="404" t="e">
        <f>VLOOKUP(A31,#REF!,6,0)</f>
        <v>#REF!</v>
      </c>
      <c r="U31" s="153" t="e">
        <f>VLOOKUP($A31,#REF!,2,0)</f>
        <v>#REF!</v>
      </c>
    </row>
    <row r="32" spans="1:21">
      <c r="A32" s="77">
        <v>43189</v>
      </c>
      <c r="B32" s="404" t="e">
        <f>VLOOKUP(A32,#REF!,6,0)</f>
        <v>#REF!</v>
      </c>
      <c r="C32" s="153" t="e">
        <f>VLOOKUP($A32,#REF!,2,0)</f>
        <v>#REF!</v>
      </c>
      <c r="D32" s="404" t="e">
        <f>VLOOKUP(A32,#REF!,6,0)</f>
        <v>#REF!</v>
      </c>
      <c r="E32" s="153" t="e">
        <f>VLOOKUP($A32,#REF!,2,0)</f>
        <v>#REF!</v>
      </c>
      <c r="F32" s="404" t="e">
        <f>VLOOKUP(A32,#REF!,6,0)</f>
        <v>#REF!</v>
      </c>
      <c r="G32" s="153" t="e">
        <f>VLOOKUP($A32,#REF!,2,0)</f>
        <v>#REF!</v>
      </c>
      <c r="H32" s="404" t="e">
        <f>VLOOKUP(A32,#REF!,6,0)</f>
        <v>#REF!</v>
      </c>
      <c r="I32" s="153" t="e">
        <f>VLOOKUP($A32,#REF!,2,0)</f>
        <v>#REF!</v>
      </c>
      <c r="J32" s="404" t="e">
        <f>VLOOKUP(A32,#REF!,6,0)</f>
        <v>#REF!</v>
      </c>
      <c r="K32" s="153" t="e">
        <f>VLOOKUP($A32,#REF!,2,0)</f>
        <v>#REF!</v>
      </c>
      <c r="L32" s="404" t="e">
        <f>VLOOKUP(A32,#REF!,6,0)</f>
        <v>#REF!</v>
      </c>
      <c r="M32" s="153" t="e">
        <f>VLOOKUP($A32,#REF!,2,0)</f>
        <v>#REF!</v>
      </c>
      <c r="N32" s="404" t="e">
        <f>VLOOKUP(A32,#REF!,6,0)</f>
        <v>#REF!</v>
      </c>
      <c r="O32" s="153" t="e">
        <f>VLOOKUP($A32,#REF!,2,0)</f>
        <v>#REF!</v>
      </c>
      <c r="P32" s="404" t="e">
        <f>VLOOKUP(A32,#REF!,6,0)</f>
        <v>#REF!</v>
      </c>
      <c r="Q32" s="153" t="e">
        <f>VLOOKUP($A32,#REF!,2,0)</f>
        <v>#REF!</v>
      </c>
      <c r="R32" s="404" t="e">
        <f>VLOOKUP(A32,#REF!,6,0)</f>
        <v>#REF!</v>
      </c>
      <c r="S32" s="153" t="e">
        <f>VLOOKUP($A32,#REF!,2,0)</f>
        <v>#REF!</v>
      </c>
      <c r="T32" s="404" t="e">
        <f>VLOOKUP(A32,#REF!,6,0)</f>
        <v>#REF!</v>
      </c>
      <c r="U32" s="153" t="e">
        <f>VLOOKUP($A32,#REF!,2,0)</f>
        <v>#REF!</v>
      </c>
    </row>
    <row r="33" spans="1:21">
      <c r="A33" s="77">
        <v>43220</v>
      </c>
      <c r="B33" s="404" t="e">
        <f>VLOOKUP(A33,#REF!,6,0)</f>
        <v>#REF!</v>
      </c>
      <c r="C33" s="153" t="e">
        <f>VLOOKUP($A33,#REF!,2,0)</f>
        <v>#REF!</v>
      </c>
      <c r="D33" s="404" t="e">
        <f>VLOOKUP(A33,#REF!,6,0)</f>
        <v>#REF!</v>
      </c>
      <c r="E33" s="153" t="e">
        <f>VLOOKUP($A33,#REF!,2,0)</f>
        <v>#REF!</v>
      </c>
      <c r="F33" s="404" t="e">
        <f>VLOOKUP(A33,#REF!,6,0)</f>
        <v>#REF!</v>
      </c>
      <c r="G33" s="153" t="e">
        <f>VLOOKUP($A33,#REF!,2,0)</f>
        <v>#REF!</v>
      </c>
      <c r="H33" s="404" t="e">
        <f>VLOOKUP(A33,#REF!,6,0)</f>
        <v>#REF!</v>
      </c>
      <c r="I33" s="153" t="e">
        <f>VLOOKUP($A33,#REF!,2,0)</f>
        <v>#REF!</v>
      </c>
      <c r="J33" s="404" t="e">
        <f>VLOOKUP(A33,#REF!,6,0)</f>
        <v>#REF!</v>
      </c>
      <c r="K33" s="153" t="e">
        <f>VLOOKUP($A33,#REF!,2,0)</f>
        <v>#REF!</v>
      </c>
      <c r="L33" s="404" t="e">
        <f>VLOOKUP(A33,#REF!,6,0)</f>
        <v>#REF!</v>
      </c>
      <c r="M33" s="153" t="e">
        <f>VLOOKUP($A33,#REF!,2,0)</f>
        <v>#REF!</v>
      </c>
      <c r="N33" s="404" t="e">
        <f>VLOOKUP(A33,#REF!,6,0)</f>
        <v>#REF!</v>
      </c>
      <c r="O33" s="153" t="e">
        <f>VLOOKUP($A33,#REF!,2,0)</f>
        <v>#REF!</v>
      </c>
      <c r="P33" s="404" t="e">
        <f>VLOOKUP(A33,#REF!,6,0)</f>
        <v>#REF!</v>
      </c>
      <c r="Q33" s="153" t="e">
        <f>VLOOKUP($A33,#REF!,2,0)</f>
        <v>#REF!</v>
      </c>
      <c r="R33" s="404" t="e">
        <f>VLOOKUP(A33,#REF!,6,0)</f>
        <v>#REF!</v>
      </c>
      <c r="S33" s="153" t="e">
        <f>VLOOKUP($A33,#REF!,2,0)</f>
        <v>#REF!</v>
      </c>
      <c r="T33" s="404" t="e">
        <f>VLOOKUP(A33,#REF!,6,0)</f>
        <v>#REF!</v>
      </c>
      <c r="U33" s="153" t="e">
        <f>VLOOKUP($A33,#REF!,2,0)</f>
        <v>#REF!</v>
      </c>
    </row>
    <row r="34" spans="1:21">
      <c r="A34" s="77">
        <v>43251</v>
      </c>
      <c r="B34" s="404" t="e">
        <f>VLOOKUP(A34,#REF!,6,0)</f>
        <v>#REF!</v>
      </c>
      <c r="C34" s="153" t="e">
        <f>VLOOKUP($A34,#REF!,2,0)</f>
        <v>#REF!</v>
      </c>
      <c r="D34" s="404" t="e">
        <f>VLOOKUP(A34,#REF!,6,0)</f>
        <v>#REF!</v>
      </c>
      <c r="E34" s="153" t="e">
        <f>VLOOKUP($A34,#REF!,2,0)</f>
        <v>#REF!</v>
      </c>
      <c r="F34" s="404" t="e">
        <f>VLOOKUP(A34,#REF!,6,0)</f>
        <v>#REF!</v>
      </c>
      <c r="G34" s="153" t="e">
        <f>VLOOKUP($A34,#REF!,2,0)</f>
        <v>#REF!</v>
      </c>
      <c r="H34" s="404" t="e">
        <f>VLOOKUP(A34,#REF!,6,0)</f>
        <v>#REF!</v>
      </c>
      <c r="I34" s="153" t="e">
        <f>VLOOKUP($A34,#REF!,2,0)</f>
        <v>#REF!</v>
      </c>
      <c r="J34" s="404" t="e">
        <f>VLOOKUP(A34,#REF!,6,0)</f>
        <v>#REF!</v>
      </c>
      <c r="K34" s="153" t="e">
        <f>VLOOKUP($A34,#REF!,2,0)</f>
        <v>#REF!</v>
      </c>
      <c r="L34" s="404" t="e">
        <f>VLOOKUP(A34,#REF!,6,0)</f>
        <v>#REF!</v>
      </c>
      <c r="M34" s="153" t="e">
        <f>VLOOKUP($A34,#REF!,2,0)</f>
        <v>#REF!</v>
      </c>
      <c r="N34" s="404" t="e">
        <f>VLOOKUP(A34,#REF!,6,0)</f>
        <v>#REF!</v>
      </c>
      <c r="O34" s="153" t="e">
        <f>VLOOKUP($A34,#REF!,2,0)</f>
        <v>#REF!</v>
      </c>
      <c r="P34" s="404" t="e">
        <f>VLOOKUP(A34,#REF!,6,0)</f>
        <v>#REF!</v>
      </c>
      <c r="Q34" s="153" t="e">
        <f>VLOOKUP($A34,#REF!,2,0)</f>
        <v>#REF!</v>
      </c>
      <c r="R34" s="404" t="e">
        <f>VLOOKUP(A34,#REF!,6,0)</f>
        <v>#REF!</v>
      </c>
      <c r="S34" s="153" t="e">
        <f>VLOOKUP($A34,#REF!,2,0)</f>
        <v>#REF!</v>
      </c>
      <c r="T34" s="404" t="e">
        <f>VLOOKUP(A34,#REF!,6,0)</f>
        <v>#REF!</v>
      </c>
      <c r="U34" s="153" t="e">
        <f>VLOOKUP($A34,#REF!,2,0)</f>
        <v>#REF!</v>
      </c>
    </row>
    <row r="35" spans="1:21">
      <c r="A35" s="77">
        <v>43280</v>
      </c>
      <c r="B35" s="404" t="e">
        <f>VLOOKUP(A35,#REF!,6,0)</f>
        <v>#REF!</v>
      </c>
      <c r="C35" s="153" t="e">
        <f>VLOOKUP($A35,#REF!,2,0)</f>
        <v>#REF!</v>
      </c>
      <c r="D35" s="404" t="e">
        <f>VLOOKUP(A35,#REF!,6,0)</f>
        <v>#REF!</v>
      </c>
      <c r="E35" s="153" t="e">
        <f>VLOOKUP($A35,#REF!,2,0)</f>
        <v>#REF!</v>
      </c>
      <c r="F35" s="404" t="e">
        <f>VLOOKUP(A35,#REF!,6,0)</f>
        <v>#REF!</v>
      </c>
      <c r="G35" s="153" t="e">
        <f>VLOOKUP($A35,#REF!,2,0)</f>
        <v>#REF!</v>
      </c>
      <c r="H35" s="404" t="e">
        <f>VLOOKUP(A35,#REF!,6,0)</f>
        <v>#REF!</v>
      </c>
      <c r="I35" s="153" t="e">
        <f>VLOOKUP($A35,#REF!,2,0)</f>
        <v>#REF!</v>
      </c>
      <c r="J35" s="404" t="e">
        <f>VLOOKUP(A35,#REF!,6,0)</f>
        <v>#REF!</v>
      </c>
      <c r="K35" s="153" t="e">
        <f>VLOOKUP($A35,#REF!,2,0)</f>
        <v>#REF!</v>
      </c>
      <c r="L35" s="404" t="e">
        <f>VLOOKUP(A35,#REF!,6,0)</f>
        <v>#REF!</v>
      </c>
      <c r="M35" s="153" t="e">
        <f>VLOOKUP($A35,#REF!,2,0)</f>
        <v>#REF!</v>
      </c>
      <c r="N35" s="404" t="e">
        <f>VLOOKUP(A35,#REF!,6,0)</f>
        <v>#REF!</v>
      </c>
      <c r="O35" s="153" t="e">
        <f>VLOOKUP($A35,#REF!,2,0)</f>
        <v>#REF!</v>
      </c>
      <c r="P35" s="404" t="e">
        <f>VLOOKUP(A35,#REF!,6,0)</f>
        <v>#REF!</v>
      </c>
      <c r="Q35" s="153" t="e">
        <f>VLOOKUP($A35,#REF!,2,0)</f>
        <v>#REF!</v>
      </c>
      <c r="R35" s="404" t="e">
        <f>VLOOKUP(A35,#REF!,6,0)</f>
        <v>#REF!</v>
      </c>
      <c r="S35" s="153" t="e">
        <f>VLOOKUP($A35,#REF!,2,0)</f>
        <v>#REF!</v>
      </c>
      <c r="T35" s="404" t="e">
        <f>VLOOKUP(A35,#REF!,6,0)</f>
        <v>#REF!</v>
      </c>
      <c r="U35" s="153" t="e">
        <f>VLOOKUP($A35,#REF!,2,0)</f>
        <v>#REF!</v>
      </c>
    </row>
    <row r="36" spans="1:21">
      <c r="A36" s="77">
        <v>43312</v>
      </c>
      <c r="B36" s="404" t="e">
        <f>VLOOKUP(A36,#REF!,6,0)</f>
        <v>#REF!</v>
      </c>
      <c r="C36" s="153" t="e">
        <f>VLOOKUP($A36,#REF!,2,0)</f>
        <v>#REF!</v>
      </c>
      <c r="D36" s="404" t="e">
        <f>VLOOKUP(A36,#REF!,6,0)</f>
        <v>#REF!</v>
      </c>
      <c r="E36" s="153" t="e">
        <f>VLOOKUP($A36,#REF!,2,0)</f>
        <v>#REF!</v>
      </c>
      <c r="F36" s="404" t="e">
        <f>VLOOKUP(A36,#REF!,6,0)</f>
        <v>#REF!</v>
      </c>
      <c r="G36" s="153" t="e">
        <f>VLOOKUP($A36,#REF!,2,0)</f>
        <v>#REF!</v>
      </c>
      <c r="H36" s="404" t="e">
        <f>VLOOKUP(A36,#REF!,6,0)</f>
        <v>#REF!</v>
      </c>
      <c r="I36" s="153" t="e">
        <f>VLOOKUP($A36,#REF!,2,0)</f>
        <v>#REF!</v>
      </c>
      <c r="J36" s="404" t="e">
        <f>VLOOKUP(A36,#REF!,6,0)</f>
        <v>#REF!</v>
      </c>
      <c r="K36" s="153" t="e">
        <f>VLOOKUP($A36,#REF!,2,0)</f>
        <v>#REF!</v>
      </c>
      <c r="L36" s="404" t="e">
        <f>VLOOKUP(A36,#REF!,6,0)</f>
        <v>#REF!</v>
      </c>
      <c r="M36" s="153" t="e">
        <f>VLOOKUP($A36,#REF!,2,0)</f>
        <v>#REF!</v>
      </c>
      <c r="N36" s="404" t="e">
        <f>VLOOKUP(A36,#REF!,6,0)</f>
        <v>#REF!</v>
      </c>
      <c r="O36" s="153" t="e">
        <f>VLOOKUP($A36,#REF!,2,0)</f>
        <v>#REF!</v>
      </c>
      <c r="P36" s="404" t="e">
        <f>VLOOKUP(A36,#REF!,6,0)</f>
        <v>#REF!</v>
      </c>
      <c r="Q36" s="153" t="e">
        <f>VLOOKUP($A36,#REF!,2,0)</f>
        <v>#REF!</v>
      </c>
      <c r="R36" s="404" t="e">
        <f>VLOOKUP(A36,#REF!,6,0)</f>
        <v>#REF!</v>
      </c>
      <c r="S36" s="153" t="e">
        <f>VLOOKUP($A36,#REF!,2,0)</f>
        <v>#REF!</v>
      </c>
      <c r="T36" s="404" t="e">
        <f>VLOOKUP(A36,#REF!,6,0)</f>
        <v>#REF!</v>
      </c>
      <c r="U36" s="153" t="e">
        <f>VLOOKUP($A36,#REF!,2,0)</f>
        <v>#REF!</v>
      </c>
    </row>
    <row r="37" spans="1:21">
      <c r="A37" s="77">
        <v>43343</v>
      </c>
      <c r="B37" s="404" t="e">
        <f>VLOOKUP(A37,#REF!,6,0)</f>
        <v>#REF!</v>
      </c>
      <c r="C37" s="153" t="e">
        <f>VLOOKUP($A37,#REF!,2,0)</f>
        <v>#REF!</v>
      </c>
      <c r="D37" s="404" t="e">
        <f>VLOOKUP(A37,#REF!,6,0)</f>
        <v>#REF!</v>
      </c>
      <c r="E37" s="153" t="e">
        <f>VLOOKUP($A37,#REF!,2,0)</f>
        <v>#REF!</v>
      </c>
      <c r="F37" s="404" t="e">
        <f>VLOOKUP(A37,#REF!,6,0)</f>
        <v>#REF!</v>
      </c>
      <c r="G37" s="153" t="e">
        <f>VLOOKUP($A37,#REF!,2,0)</f>
        <v>#REF!</v>
      </c>
      <c r="H37" s="404" t="e">
        <f>VLOOKUP(A37,#REF!,6,0)</f>
        <v>#REF!</v>
      </c>
      <c r="I37" s="153" t="e">
        <f>VLOOKUP($A37,#REF!,2,0)</f>
        <v>#REF!</v>
      </c>
      <c r="J37" s="404" t="e">
        <f>VLOOKUP(A37,#REF!,6,0)</f>
        <v>#REF!</v>
      </c>
      <c r="K37" s="153" t="e">
        <f>VLOOKUP($A37,#REF!,2,0)</f>
        <v>#REF!</v>
      </c>
      <c r="L37" s="404" t="e">
        <f>VLOOKUP(A37,#REF!,6,0)</f>
        <v>#REF!</v>
      </c>
      <c r="M37" s="153" t="e">
        <f>VLOOKUP($A37,#REF!,2,0)</f>
        <v>#REF!</v>
      </c>
      <c r="N37" s="404" t="e">
        <f>VLOOKUP(A37,#REF!,6,0)</f>
        <v>#REF!</v>
      </c>
      <c r="O37" s="153" t="e">
        <f>VLOOKUP($A37,#REF!,2,0)</f>
        <v>#REF!</v>
      </c>
      <c r="P37" s="404" t="e">
        <f>VLOOKUP(A37,#REF!,6,0)</f>
        <v>#REF!</v>
      </c>
      <c r="Q37" s="153" t="e">
        <f>VLOOKUP($A37,#REF!,2,0)</f>
        <v>#REF!</v>
      </c>
      <c r="R37" s="404" t="e">
        <f>VLOOKUP(A37,#REF!,6,0)</f>
        <v>#REF!</v>
      </c>
      <c r="S37" s="153" t="e">
        <f>VLOOKUP($A37,#REF!,2,0)</f>
        <v>#REF!</v>
      </c>
      <c r="T37" s="404" t="e">
        <f>VLOOKUP(A37,#REF!,6,0)</f>
        <v>#REF!</v>
      </c>
      <c r="U37" s="153" t="e">
        <f>VLOOKUP($A37,#REF!,2,0)</f>
        <v>#REF!</v>
      </c>
    </row>
    <row r="38" spans="1:21">
      <c r="A38" s="77">
        <v>43371</v>
      </c>
      <c r="B38" s="404" t="e">
        <f>VLOOKUP(A38,#REF!,6,0)</f>
        <v>#REF!</v>
      </c>
      <c r="C38" s="153" t="e">
        <f>VLOOKUP($A38,#REF!,2,0)</f>
        <v>#REF!</v>
      </c>
      <c r="D38" s="404" t="e">
        <f>VLOOKUP(A38,#REF!,6,0)</f>
        <v>#REF!</v>
      </c>
      <c r="E38" s="153" t="e">
        <f>VLOOKUP($A38,#REF!,2,0)</f>
        <v>#REF!</v>
      </c>
      <c r="F38" s="404" t="e">
        <f>VLOOKUP(A38,#REF!,6,0)</f>
        <v>#REF!</v>
      </c>
      <c r="G38" s="153" t="e">
        <f>VLOOKUP($A38,#REF!,2,0)</f>
        <v>#REF!</v>
      </c>
      <c r="H38" s="404" t="e">
        <f>VLOOKUP(A38,#REF!,6,0)</f>
        <v>#REF!</v>
      </c>
      <c r="I38" s="153" t="e">
        <f>VLOOKUP($A38,#REF!,2,0)</f>
        <v>#REF!</v>
      </c>
      <c r="J38" s="404" t="e">
        <f>VLOOKUP(A38,#REF!,6,0)</f>
        <v>#REF!</v>
      </c>
      <c r="K38" s="153" t="e">
        <f>VLOOKUP($A38,#REF!,2,0)</f>
        <v>#REF!</v>
      </c>
      <c r="L38" s="404" t="e">
        <f>VLOOKUP(A38,#REF!,6,0)</f>
        <v>#REF!</v>
      </c>
      <c r="M38" s="153" t="e">
        <f>VLOOKUP($A38,#REF!,2,0)</f>
        <v>#REF!</v>
      </c>
      <c r="N38" s="404" t="e">
        <f>VLOOKUP(A38,#REF!,6,0)</f>
        <v>#REF!</v>
      </c>
      <c r="O38" s="153" t="e">
        <f>VLOOKUP($A38,#REF!,2,0)</f>
        <v>#REF!</v>
      </c>
      <c r="P38" s="404" t="e">
        <f>VLOOKUP(A38,#REF!,6,0)</f>
        <v>#REF!</v>
      </c>
      <c r="Q38" s="153" t="e">
        <f>VLOOKUP($A38,#REF!,2,0)</f>
        <v>#REF!</v>
      </c>
      <c r="R38" s="404" t="e">
        <f>VLOOKUP(A38,#REF!,6,0)</f>
        <v>#REF!</v>
      </c>
      <c r="S38" s="153" t="e">
        <f>VLOOKUP($A38,#REF!,2,0)</f>
        <v>#REF!</v>
      </c>
      <c r="T38" s="404" t="e">
        <f>VLOOKUP(A38,#REF!,6,0)</f>
        <v>#REF!</v>
      </c>
      <c r="U38" s="153" t="e">
        <f>VLOOKUP($A38,#REF!,2,0)</f>
        <v>#REF!</v>
      </c>
    </row>
    <row r="39" spans="1:21">
      <c r="A39" s="77">
        <v>43404</v>
      </c>
      <c r="B39" s="404" t="e">
        <f>VLOOKUP(A39,#REF!,6,0)</f>
        <v>#REF!</v>
      </c>
      <c r="C39" s="153" t="e">
        <f>VLOOKUP($A39,#REF!,2,0)</f>
        <v>#REF!</v>
      </c>
      <c r="D39" s="404" t="e">
        <f>VLOOKUP(A39,#REF!,6,0)</f>
        <v>#REF!</v>
      </c>
      <c r="E39" s="153" t="e">
        <f>VLOOKUP($A39,#REF!,2,0)</f>
        <v>#REF!</v>
      </c>
      <c r="F39" s="404" t="e">
        <f>VLOOKUP(A39,#REF!,6,0)</f>
        <v>#REF!</v>
      </c>
      <c r="G39" s="153" t="e">
        <f>VLOOKUP($A39,#REF!,2,0)</f>
        <v>#REF!</v>
      </c>
      <c r="H39" s="404" t="e">
        <f>VLOOKUP(A39,#REF!,6,0)</f>
        <v>#REF!</v>
      </c>
      <c r="I39" s="153" t="e">
        <f>VLOOKUP($A39,#REF!,2,0)</f>
        <v>#REF!</v>
      </c>
      <c r="J39" s="404" t="e">
        <f>VLOOKUP(A39,#REF!,6,0)</f>
        <v>#REF!</v>
      </c>
      <c r="K39" s="153" t="e">
        <f>VLOOKUP($A39,#REF!,2,0)</f>
        <v>#REF!</v>
      </c>
      <c r="L39" s="404" t="e">
        <f>VLOOKUP(A39,#REF!,6,0)</f>
        <v>#REF!</v>
      </c>
      <c r="M39" s="153" t="e">
        <f>VLOOKUP($A39,#REF!,2,0)</f>
        <v>#REF!</v>
      </c>
      <c r="N39" s="404" t="e">
        <f>VLOOKUP(A39,#REF!,6,0)</f>
        <v>#REF!</v>
      </c>
      <c r="O39" s="153" t="e">
        <f>VLOOKUP($A39,#REF!,2,0)</f>
        <v>#REF!</v>
      </c>
      <c r="P39" s="404" t="e">
        <f>VLOOKUP(A39,#REF!,6,0)</f>
        <v>#REF!</v>
      </c>
      <c r="Q39" s="153" t="e">
        <f>VLOOKUP($A39,#REF!,2,0)</f>
        <v>#REF!</v>
      </c>
      <c r="R39" s="404" t="e">
        <f>VLOOKUP(A39,#REF!,6,0)</f>
        <v>#REF!</v>
      </c>
      <c r="S39" s="153" t="e">
        <f>VLOOKUP($A39,#REF!,2,0)</f>
        <v>#REF!</v>
      </c>
      <c r="T39" s="404" t="e">
        <f>VLOOKUP(A39,#REF!,6,0)</f>
        <v>#REF!</v>
      </c>
      <c r="U39" s="153" t="e">
        <f>VLOOKUP($A39,#REF!,2,0)</f>
        <v>#REF!</v>
      </c>
    </row>
    <row r="40" spans="1:21">
      <c r="A40" s="77">
        <v>43434</v>
      </c>
      <c r="B40" s="404" t="e">
        <f>VLOOKUP(A40,#REF!,6,0)</f>
        <v>#REF!</v>
      </c>
      <c r="C40" s="153" t="e">
        <f>VLOOKUP($A40,#REF!,2,0)</f>
        <v>#REF!</v>
      </c>
      <c r="D40" s="404" t="e">
        <f>VLOOKUP(A40,#REF!,6,0)</f>
        <v>#REF!</v>
      </c>
      <c r="E40" s="153" t="e">
        <f>VLOOKUP($A40,#REF!,2,0)</f>
        <v>#REF!</v>
      </c>
      <c r="F40" s="404" t="e">
        <f>VLOOKUP(A40,#REF!,6,0)</f>
        <v>#REF!</v>
      </c>
      <c r="G40" s="153" t="e">
        <f>VLOOKUP($A40,#REF!,2,0)</f>
        <v>#REF!</v>
      </c>
      <c r="H40" s="404" t="e">
        <f>VLOOKUP(A40,#REF!,6,0)</f>
        <v>#REF!</v>
      </c>
      <c r="I40" s="153" t="e">
        <f>VLOOKUP($A40,#REF!,2,0)</f>
        <v>#REF!</v>
      </c>
      <c r="J40" s="404" t="e">
        <f>VLOOKUP(A40,#REF!,6,0)</f>
        <v>#REF!</v>
      </c>
      <c r="K40" s="153" t="e">
        <f>VLOOKUP($A40,#REF!,2,0)</f>
        <v>#REF!</v>
      </c>
      <c r="L40" s="404" t="e">
        <f>VLOOKUP(A40,#REF!,6,0)</f>
        <v>#REF!</v>
      </c>
      <c r="M40" s="153" t="e">
        <f>VLOOKUP($A40,#REF!,2,0)</f>
        <v>#REF!</v>
      </c>
      <c r="N40" s="404" t="e">
        <f>VLOOKUP(A40,#REF!,6,0)</f>
        <v>#REF!</v>
      </c>
      <c r="O40" s="153" t="e">
        <f>VLOOKUP($A40,#REF!,2,0)</f>
        <v>#REF!</v>
      </c>
      <c r="P40" s="404" t="e">
        <f>VLOOKUP(A40,#REF!,6,0)</f>
        <v>#REF!</v>
      </c>
      <c r="Q40" s="153" t="e">
        <f>VLOOKUP($A40,#REF!,2,0)</f>
        <v>#REF!</v>
      </c>
      <c r="R40" s="404" t="e">
        <f>VLOOKUP(A40,#REF!,6,0)</f>
        <v>#REF!</v>
      </c>
      <c r="S40" s="153" t="e">
        <f>VLOOKUP($A40,#REF!,2,0)</f>
        <v>#REF!</v>
      </c>
      <c r="T40" s="404" t="e">
        <f>VLOOKUP(A40,#REF!,6,0)</f>
        <v>#REF!</v>
      </c>
      <c r="U40" s="153" t="e">
        <f>VLOOKUP($A40,#REF!,2,0)</f>
        <v>#REF!</v>
      </c>
    </row>
    <row r="41" spans="1:21">
      <c r="A41" s="77">
        <v>43465</v>
      </c>
      <c r="B41" s="404" t="e">
        <f>VLOOKUP(A41,#REF!,6,0)</f>
        <v>#REF!</v>
      </c>
      <c r="C41" s="153" t="e">
        <f>VLOOKUP($A41,#REF!,2,0)</f>
        <v>#REF!</v>
      </c>
      <c r="D41" s="404" t="e">
        <f>VLOOKUP(A41,#REF!,6,0)</f>
        <v>#REF!</v>
      </c>
      <c r="E41" s="153" t="e">
        <f>VLOOKUP($A41,#REF!,2,0)</f>
        <v>#REF!</v>
      </c>
      <c r="F41" s="404" t="e">
        <f>VLOOKUP(A41,#REF!,6,0)</f>
        <v>#REF!</v>
      </c>
      <c r="G41" s="153" t="e">
        <f>VLOOKUP($A41,#REF!,2,0)</f>
        <v>#REF!</v>
      </c>
      <c r="H41" s="404" t="e">
        <f>VLOOKUP(A41,#REF!,6,0)</f>
        <v>#REF!</v>
      </c>
      <c r="I41" s="153" t="e">
        <f>VLOOKUP($A41,#REF!,2,0)</f>
        <v>#REF!</v>
      </c>
      <c r="J41" s="404" t="e">
        <f>VLOOKUP(A41,#REF!,6,0)</f>
        <v>#REF!</v>
      </c>
      <c r="K41" s="153" t="e">
        <f>VLOOKUP($A41,#REF!,2,0)</f>
        <v>#REF!</v>
      </c>
      <c r="L41" s="404" t="e">
        <f>VLOOKUP(A41,#REF!,6,0)</f>
        <v>#REF!</v>
      </c>
      <c r="M41" s="153" t="e">
        <f>VLOOKUP($A41,#REF!,2,0)</f>
        <v>#REF!</v>
      </c>
      <c r="N41" s="404" t="e">
        <f>VLOOKUP(A41,#REF!,6,0)</f>
        <v>#REF!</v>
      </c>
      <c r="O41" s="153" t="e">
        <f>VLOOKUP($A41,#REF!,2,0)</f>
        <v>#REF!</v>
      </c>
      <c r="P41" s="404" t="e">
        <f>VLOOKUP(A41,#REF!,6,0)</f>
        <v>#REF!</v>
      </c>
      <c r="Q41" s="153" t="e">
        <f>VLOOKUP($A41,#REF!,2,0)</f>
        <v>#REF!</v>
      </c>
      <c r="R41" s="404" t="e">
        <f>VLOOKUP(A41,#REF!,6,0)</f>
        <v>#REF!</v>
      </c>
      <c r="S41" s="153" t="e">
        <f>VLOOKUP($A41,#REF!,2,0)</f>
        <v>#REF!</v>
      </c>
      <c r="T41" s="404" t="e">
        <f>VLOOKUP(A41,#REF!,6,0)</f>
        <v>#REF!</v>
      </c>
      <c r="U41" s="153" t="e">
        <f>VLOOKUP($A41,#REF!,2,0)</f>
        <v>#REF!</v>
      </c>
    </row>
    <row r="42" spans="1:21">
      <c r="A42" s="77">
        <v>43466</v>
      </c>
      <c r="B42" s="404" t="e">
        <f>VLOOKUP(A42,#REF!,6,0)</f>
        <v>#REF!</v>
      </c>
      <c r="C42" s="153" t="e">
        <f>VLOOKUP($A42,#REF!,2,0)</f>
        <v>#REF!</v>
      </c>
      <c r="D42" s="404" t="e">
        <f>VLOOKUP(A42,#REF!,6,0)</f>
        <v>#REF!</v>
      </c>
      <c r="E42" s="153" t="e">
        <f>VLOOKUP($A42,#REF!,2,0)</f>
        <v>#REF!</v>
      </c>
      <c r="F42" s="404" t="e">
        <f>VLOOKUP(A42,#REF!,6,0)</f>
        <v>#REF!</v>
      </c>
      <c r="G42" s="153" t="e">
        <f>VLOOKUP($A42,#REF!,2,0)</f>
        <v>#REF!</v>
      </c>
      <c r="H42" s="404" t="e">
        <f>VLOOKUP(A42,#REF!,6,0)</f>
        <v>#REF!</v>
      </c>
      <c r="I42" s="153" t="e">
        <f>VLOOKUP($A42,#REF!,2,0)</f>
        <v>#REF!</v>
      </c>
      <c r="J42" s="404" t="e">
        <f>VLOOKUP(A42,#REF!,6,0)</f>
        <v>#REF!</v>
      </c>
      <c r="K42" s="153" t="e">
        <f>VLOOKUP($A42,#REF!,2,0)</f>
        <v>#REF!</v>
      </c>
      <c r="L42" s="404" t="e">
        <f>VLOOKUP(A42,#REF!,6,0)</f>
        <v>#REF!</v>
      </c>
      <c r="M42" s="153" t="e">
        <f>VLOOKUP($A42,#REF!,2,0)</f>
        <v>#REF!</v>
      </c>
      <c r="N42" s="404" t="e">
        <f>VLOOKUP(A42,#REF!,6,0)</f>
        <v>#REF!</v>
      </c>
      <c r="O42" s="153" t="e">
        <f>VLOOKUP($A42,#REF!,2,0)</f>
        <v>#REF!</v>
      </c>
      <c r="P42" s="404" t="e">
        <f>VLOOKUP(A42,#REF!,6,0)</f>
        <v>#REF!</v>
      </c>
      <c r="Q42" s="153" t="e">
        <f>VLOOKUP($A42,#REF!,2,0)</f>
        <v>#REF!</v>
      </c>
      <c r="R42" s="404" t="e">
        <f>VLOOKUP(A42,#REF!,6,0)</f>
        <v>#REF!</v>
      </c>
      <c r="S42" s="153" t="e">
        <f>VLOOKUP($A42,#REF!,2,0)</f>
        <v>#REF!</v>
      </c>
      <c r="T42" s="404" t="e">
        <f>VLOOKUP(A42,#REF!,6,0)</f>
        <v>#REF!</v>
      </c>
      <c r="U42" s="153" t="e">
        <f>VLOOKUP($A42,#REF!,2,0)</f>
        <v>#REF!</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pageSetUpPr fitToPage="1"/>
  </sheetPr>
  <dimension ref="A1:IW54"/>
  <sheetViews>
    <sheetView showGridLines="0" view="pageLayout" zoomScale="85" zoomScaleNormal="85" zoomScaleSheetLayoutView="85" zoomScalePageLayoutView="85" workbookViewId="0">
      <selection activeCell="D12" sqref="D12"/>
    </sheetView>
  </sheetViews>
  <sheetFormatPr defaultColWidth="9" defaultRowHeight="14.25"/>
  <cols>
    <col min="1" max="1" width="12.625" style="1" customWidth="1"/>
    <col min="2" max="2" width="30.5" style="1" customWidth="1"/>
    <col min="3" max="3" width="7.25" style="1" customWidth="1"/>
    <col min="4" max="4" width="7.375" style="1" customWidth="1"/>
    <col min="5" max="5" width="10.125" style="1" customWidth="1"/>
    <col min="6" max="8" width="15.625" style="1" customWidth="1"/>
    <col min="9" max="9" width="14.625" style="1" customWidth="1"/>
    <col min="10" max="10" width="12" style="1" customWidth="1"/>
    <col min="11" max="38" width="8.75"/>
    <col min="39" max="40" width="9" style="1"/>
    <col min="41" max="41" width="26.125" style="1" customWidth="1"/>
    <col min="42" max="16384" width="9" style="1"/>
  </cols>
  <sheetData>
    <row r="1" spans="1:65">
      <c r="A1" s="86"/>
      <c r="B1" s="79"/>
      <c r="C1" s="79"/>
      <c r="D1" s="79"/>
      <c r="E1" s="79"/>
      <c r="F1" s="79"/>
      <c r="G1" s="79"/>
      <c r="H1" s="79"/>
      <c r="I1" s="79"/>
      <c r="J1" s="79"/>
    </row>
    <row r="2" spans="1:65">
      <c r="A2" s="87"/>
      <c r="B2" s="79"/>
      <c r="C2" s="79"/>
      <c r="D2" s="79"/>
      <c r="E2" s="79"/>
      <c r="F2" s="79"/>
      <c r="G2" s="79"/>
      <c r="H2" s="79"/>
      <c r="I2" s="79"/>
      <c r="J2" s="79"/>
    </row>
    <row r="3" spans="1:65">
      <c r="A3" s="79"/>
      <c r="B3" s="79"/>
      <c r="C3" s="79"/>
      <c r="D3" s="79"/>
      <c r="E3" s="79"/>
      <c r="F3" s="79"/>
      <c r="G3" s="79"/>
      <c r="H3" s="79"/>
      <c r="I3" s="79"/>
      <c r="J3" s="79"/>
    </row>
    <row r="4" spans="1:65">
      <c r="A4" s="79"/>
      <c r="B4" s="79"/>
      <c r="C4" s="79"/>
      <c r="D4" s="79"/>
      <c r="E4" s="79"/>
      <c r="F4" s="79"/>
      <c r="G4" s="79"/>
      <c r="H4" s="79"/>
      <c r="I4" s="79"/>
      <c r="J4" s="79"/>
    </row>
    <row r="5" spans="1:65">
      <c r="A5" s="79"/>
      <c r="B5" s="79"/>
      <c r="C5" s="79"/>
      <c r="D5" s="79"/>
      <c r="E5" s="79"/>
      <c r="F5" s="79"/>
      <c r="G5" s="79"/>
      <c r="H5" s="79"/>
      <c r="I5" s="79"/>
      <c r="J5" s="79"/>
    </row>
    <row r="6" spans="1:65" ht="11.25" customHeight="1"/>
    <row r="7" spans="1:65" ht="15">
      <c r="A7" s="39" t="s">
        <v>9</v>
      </c>
      <c r="B7" s="80" t="e">
        <f>#REF!</f>
        <v>#REF!</v>
      </c>
      <c r="E7" s="40" t="s">
        <v>293</v>
      </c>
      <c r="F7" s="81" t="e">
        <f>#REF!</f>
        <v>#REF!</v>
      </c>
      <c r="G7" s="2"/>
      <c r="H7" s="40" t="s">
        <v>81</v>
      </c>
      <c r="I7" s="619" t="e">
        <f>#REF!</f>
        <v>#REF!</v>
      </c>
      <c r="J7" s="620"/>
    </row>
    <row r="8" spans="1:65" ht="35.1" customHeight="1">
      <c r="A8" s="82" t="s">
        <v>139</v>
      </c>
      <c r="B8" s="82"/>
      <c r="C8" s="83"/>
      <c r="D8" s="84"/>
      <c r="E8" s="85"/>
      <c r="F8" s="88"/>
      <c r="G8" s="83"/>
      <c r="H8" s="84"/>
      <c r="I8" s="85"/>
      <c r="J8" s="88"/>
      <c r="AM8" s="74"/>
      <c r="AN8" s="75"/>
      <c r="AO8" s="75"/>
      <c r="AP8" s="76"/>
      <c r="AQ8" s="45"/>
      <c r="AR8" s="56"/>
      <c r="AS8" s="57"/>
      <c r="AT8" s="57"/>
      <c r="AU8" s="58"/>
      <c r="AV8" s="57"/>
      <c r="AW8" s="57"/>
      <c r="AX8" s="57"/>
      <c r="AY8" s="57"/>
      <c r="AZ8" s="73"/>
      <c r="BA8" s="73"/>
      <c r="BB8" s="73"/>
      <c r="BC8" s="73"/>
      <c r="BD8" s="73"/>
      <c r="BE8" s="73"/>
      <c r="BF8" s="73"/>
      <c r="BG8" s="73"/>
      <c r="BH8" s="73"/>
      <c r="BI8" s="73"/>
      <c r="BJ8" s="73"/>
      <c r="BK8" s="73"/>
      <c r="BL8" s="73"/>
      <c r="BM8" s="73"/>
    </row>
    <row r="9" spans="1:65" ht="23.25">
      <c r="A9"/>
      <c r="B9"/>
      <c r="C9"/>
      <c r="D9"/>
      <c r="E9"/>
      <c r="F9"/>
      <c r="G9"/>
      <c r="H9"/>
      <c r="I9"/>
      <c r="J9"/>
      <c r="AM9" s="74"/>
      <c r="AN9" s="75"/>
      <c r="AO9" s="75"/>
      <c r="AP9" s="76"/>
      <c r="AQ9" s="45"/>
      <c r="AR9" s="56"/>
      <c r="AS9" s="57"/>
      <c r="AT9" s="57"/>
      <c r="AU9" s="58"/>
      <c r="AV9" s="57"/>
      <c r="AW9" s="57"/>
      <c r="AX9" s="57"/>
      <c r="AY9" s="57"/>
      <c r="AZ9" s="73"/>
      <c r="BA9" s="73"/>
      <c r="BB9" s="73"/>
      <c r="BC9" s="73"/>
      <c r="BD9" s="73"/>
      <c r="BE9" s="73"/>
      <c r="BF9" s="73"/>
      <c r="BG9" s="73"/>
      <c r="BH9" s="73"/>
      <c r="BI9" s="73"/>
      <c r="BJ9" s="73"/>
      <c r="BK9" s="73"/>
      <c r="BL9" s="73"/>
      <c r="BM9" s="73"/>
    </row>
    <row r="10" spans="1:65" ht="15">
      <c r="A10" s="44"/>
      <c r="B10" s="617" t="s">
        <v>224</v>
      </c>
      <c r="C10" s="617"/>
      <c r="D10" s="100"/>
      <c r="E10" s="38"/>
      <c r="F10" s="38"/>
      <c r="G10" s="618"/>
      <c r="H10" s="618"/>
      <c r="I10" s="618"/>
      <c r="J10" s="618"/>
    </row>
    <row r="11" spans="1:65">
      <c r="A11" s="44"/>
      <c r="B11" s="90" t="s">
        <v>291</v>
      </c>
      <c r="C11" s="91"/>
      <c r="D11" s="101">
        <f>COUNTA(#REF!)</f>
        <v>1</v>
      </c>
      <c r="E11" s="38"/>
      <c r="F11" s="38"/>
      <c r="G11" s="93"/>
      <c r="H11" s="95"/>
      <c r="I11" s="95"/>
      <c r="J11" s="95"/>
    </row>
    <row r="12" spans="1:65">
      <c r="A12" s="44"/>
      <c r="B12" s="90" t="s">
        <v>292</v>
      </c>
      <c r="C12" s="91"/>
      <c r="D12" s="101" t="e">
        <f>+#REF!</f>
        <v>#REF!</v>
      </c>
      <c r="E12" s="38"/>
      <c r="F12" s="38"/>
      <c r="G12" s="93"/>
      <c r="H12" s="95"/>
      <c r="I12" s="95"/>
      <c r="J12" s="95"/>
    </row>
    <row r="13" spans="1:65" ht="15">
      <c r="A13" s="42"/>
    </row>
    <row r="14" spans="1:65" ht="15">
      <c r="A14" s="42"/>
      <c r="B14" s="42"/>
      <c r="C14" s="42"/>
      <c r="D14" s="42"/>
    </row>
    <row r="15" spans="1:65" ht="15">
      <c r="A15" s="42"/>
      <c r="B15" s="42"/>
      <c r="C15" s="42"/>
      <c r="D15" s="42"/>
    </row>
    <row r="16" spans="1:65" ht="15">
      <c r="A16" s="42"/>
    </row>
    <row r="17" spans="1:2" ht="15">
      <c r="B17" s="41"/>
    </row>
    <row r="18" spans="1:2" ht="13.5" customHeight="1"/>
    <row r="20" spans="1:2" ht="14.25" customHeight="1"/>
    <row r="21" spans="1:2" ht="13.5" customHeight="1"/>
    <row r="23" spans="1:2" ht="14.25" customHeight="1"/>
    <row r="26" spans="1:2" ht="15">
      <c r="A26" s="42"/>
    </row>
    <row r="27" spans="1:2" ht="15">
      <c r="A27" s="42"/>
    </row>
    <row r="28" spans="1:2" ht="15">
      <c r="A28" s="42"/>
    </row>
    <row r="29" spans="1:2" ht="15">
      <c r="A29" s="42"/>
    </row>
    <row r="30" spans="1:2" ht="14.25" customHeight="1">
      <c r="A30" s="42"/>
    </row>
    <row r="31" spans="1:2" ht="14.25" customHeight="1"/>
    <row r="32" spans="1:2" ht="14.25" customHeight="1">
      <c r="A32" s="42"/>
    </row>
    <row r="33" spans="1:257" ht="14.25" customHeight="1">
      <c r="F33" s="92"/>
    </row>
    <row r="34" spans="1:257" ht="14.25" customHeight="1"/>
    <row r="35" spans="1:257" ht="15" customHeight="1"/>
    <row r="36" spans="1:257" ht="14.25" customHeight="1">
      <c r="C36" s="89"/>
      <c r="D36" s="89"/>
      <c r="E36" s="89" t="s">
        <v>287</v>
      </c>
      <c r="F36" s="89"/>
    </row>
    <row r="37" spans="1:257" customFormat="1" ht="14.25" customHeight="1">
      <c r="A37" s="51"/>
      <c r="B37" s="89"/>
      <c r="C37" s="89"/>
      <c r="D37" s="89"/>
      <c r="E37" s="89"/>
      <c r="F37" s="89"/>
      <c r="G37" s="89"/>
      <c r="H37" s="51"/>
      <c r="I37" s="51"/>
      <c r="J37" s="51"/>
      <c r="K37" s="5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row>
    <row r="38" spans="1:257" customFormat="1" ht="17.100000000000001" customHeight="1">
      <c r="A38" s="56"/>
      <c r="B38" s="103" t="s">
        <v>217</v>
      </c>
      <c r="C38" s="103"/>
      <c r="D38" s="103"/>
      <c r="E38" s="103"/>
      <c r="F38" s="103"/>
      <c r="G38" s="103" t="s">
        <v>219</v>
      </c>
      <c r="H38" s="104"/>
      <c r="I38" s="57"/>
      <c r="J38" s="58"/>
      <c r="K38" s="57"/>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c r="IW38" s="1"/>
    </row>
    <row r="39" spans="1:257" customFormat="1" ht="17.100000000000001" customHeight="1">
      <c r="A39" s="102"/>
      <c r="B39" s="105" t="e">
        <f>+#REF!</f>
        <v>#REF!</v>
      </c>
      <c r="C39" s="59"/>
      <c r="D39" s="59"/>
      <c r="E39" s="59"/>
      <c r="F39" s="121"/>
      <c r="G39" s="105" t="e">
        <f>+#REF!</f>
        <v>#REF!</v>
      </c>
      <c r="H39" s="59"/>
      <c r="I39" s="59"/>
      <c r="J39" s="61"/>
      <c r="K39" s="60"/>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c r="IW39" s="1"/>
    </row>
    <row r="40" spans="1:257" customFormat="1" ht="17.100000000000001" customHeight="1">
      <c r="A40" s="102"/>
      <c r="B40" s="105" t="e">
        <f>+#REF!</f>
        <v>#REF!</v>
      </c>
      <c r="C40" s="63"/>
      <c r="D40" s="63"/>
      <c r="E40" s="63"/>
      <c r="F40" s="121"/>
      <c r="G40" s="105" t="e">
        <f>+#REF!</f>
        <v>#REF!</v>
      </c>
      <c r="H40" s="63"/>
      <c r="I40" s="63"/>
      <c r="J40" s="50"/>
      <c r="K40" s="64"/>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c r="IV40" s="1"/>
      <c r="IW40" s="1"/>
    </row>
    <row r="41" spans="1:257" customFormat="1" ht="17.100000000000001" customHeight="1">
      <c r="A41" s="102"/>
      <c r="B41" s="105" t="e">
        <f>+#REF!</f>
        <v>#REF!</v>
      </c>
      <c r="C41" s="63"/>
      <c r="D41" s="63"/>
      <c r="E41" s="63"/>
      <c r="F41" s="121"/>
      <c r="G41" s="105" t="e">
        <f>+#REF!</f>
        <v>#REF!</v>
      </c>
      <c r="H41" s="63"/>
      <c r="I41" s="63"/>
      <c r="J41" s="63"/>
      <c r="K41" s="64"/>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c r="IT41" s="1"/>
      <c r="IU41" s="1"/>
      <c r="IV41" s="1"/>
      <c r="IW41" s="1"/>
    </row>
    <row r="42" spans="1:257" customFormat="1" ht="17.100000000000001" customHeight="1">
      <c r="A42" s="62"/>
      <c r="B42" s="105"/>
      <c r="C42" s="63"/>
      <c r="D42" s="63"/>
      <c r="E42" s="63"/>
      <c r="F42" s="122"/>
      <c r="G42" s="106"/>
      <c r="H42" s="63"/>
      <c r="I42" s="63"/>
      <c r="J42" s="50"/>
      <c r="K42" s="64"/>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c r="IL42" s="1"/>
      <c r="IM42" s="1"/>
      <c r="IN42" s="1"/>
      <c r="IO42" s="1"/>
      <c r="IP42" s="1"/>
      <c r="IQ42" s="1"/>
      <c r="IR42" s="1"/>
      <c r="IS42" s="1"/>
      <c r="IT42" s="1"/>
      <c r="IU42" s="1"/>
      <c r="IV42" s="1"/>
      <c r="IW42" s="1"/>
    </row>
    <row r="43" spans="1:257" customFormat="1" ht="17.100000000000001" customHeight="1">
      <c r="A43" s="62"/>
      <c r="B43" s="105"/>
      <c r="C43" s="65"/>
      <c r="D43" s="65"/>
      <c r="E43" s="65"/>
      <c r="F43" s="122"/>
      <c r="G43" s="106"/>
      <c r="H43" s="65"/>
      <c r="I43" s="65"/>
      <c r="J43" s="66"/>
      <c r="K43" s="64"/>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c r="IQ43" s="1"/>
      <c r="IR43" s="1"/>
      <c r="IS43" s="1"/>
      <c r="IT43" s="1"/>
      <c r="IU43" s="1"/>
      <c r="IV43" s="1"/>
      <c r="IW43" s="1"/>
    </row>
    <row r="44" spans="1:257" customFormat="1" ht="17.100000000000001" customHeight="1">
      <c r="A44" s="67"/>
      <c r="B44" s="103" t="s">
        <v>288</v>
      </c>
      <c r="C44" s="107"/>
      <c r="D44" s="107"/>
      <c r="E44" s="107"/>
      <c r="F44" s="123"/>
      <c r="G44" s="103" t="s">
        <v>289</v>
      </c>
      <c r="H44" s="108"/>
      <c r="I44" s="47"/>
      <c r="J44" s="47"/>
      <c r="K44" s="46"/>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row>
    <row r="45" spans="1:257" customFormat="1" ht="17.100000000000001" customHeight="1">
      <c r="A45" s="102"/>
      <c r="B45" s="96" t="e">
        <f>+#REF!</f>
        <v>#REF!</v>
      </c>
      <c r="C45" s="96"/>
      <c r="D45" s="96"/>
      <c r="E45" s="96"/>
      <c r="F45" s="121"/>
      <c r="G45" s="96" t="e">
        <f>+#REF!</f>
        <v>#REF!</v>
      </c>
      <c r="H45" s="108"/>
      <c r="I45" s="51"/>
      <c r="J45" s="51"/>
      <c r="K45" s="5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row>
    <row r="46" spans="1:257" customFormat="1" ht="17.100000000000001" customHeight="1">
      <c r="A46" s="102"/>
      <c r="B46" s="96" t="e">
        <f>+#REF!</f>
        <v>#REF!</v>
      </c>
      <c r="C46" s="94"/>
      <c r="D46" s="109"/>
      <c r="E46" s="109"/>
      <c r="F46" s="121"/>
      <c r="G46" s="96" t="e">
        <f>+#REF!</f>
        <v>#REF!</v>
      </c>
      <c r="H46" s="109"/>
      <c r="I46" s="68"/>
      <c r="J46" s="68"/>
      <c r="K46" s="68"/>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row>
    <row r="47" spans="1:257" customFormat="1" ht="17.100000000000001" customHeight="1">
      <c r="A47" s="102"/>
      <c r="B47" s="96" t="e">
        <f>+#REF!</f>
        <v>#REF!</v>
      </c>
      <c r="C47" s="94"/>
      <c r="D47" s="109"/>
      <c r="E47" s="109"/>
      <c r="F47" s="121"/>
      <c r="G47" s="96" t="e">
        <f>+#REF!</f>
        <v>#REF!</v>
      </c>
      <c r="H47" s="109"/>
      <c r="I47" s="68"/>
      <c r="J47" s="68"/>
      <c r="K47" s="68"/>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row>
    <row r="48" spans="1:257" customFormat="1" ht="17.100000000000001" customHeight="1">
      <c r="A48" s="97"/>
      <c r="B48" s="96"/>
      <c r="C48" s="94"/>
      <c r="D48" s="109"/>
      <c r="E48" s="109"/>
      <c r="F48" s="124"/>
      <c r="G48" s="96"/>
      <c r="H48" s="109"/>
      <c r="I48" s="68"/>
      <c r="J48" s="68"/>
      <c r="K48" s="68"/>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row>
    <row r="49" spans="1:257" customFormat="1" ht="17.100000000000001" customHeight="1">
      <c r="A49" s="69"/>
      <c r="B49" s="110"/>
      <c r="C49" s="111"/>
      <c r="D49" s="111"/>
      <c r="E49" s="111"/>
      <c r="F49" s="70"/>
      <c r="G49" s="112"/>
      <c r="H49" s="113"/>
      <c r="I49" s="71"/>
      <c r="J49" s="71"/>
      <c r="K49" s="72"/>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row>
    <row r="50" spans="1:257" customFormat="1" ht="17.100000000000001" customHeight="1">
      <c r="A50" s="49"/>
      <c r="B50" s="103" t="s">
        <v>220</v>
      </c>
      <c r="C50" s="114"/>
      <c r="D50" s="115"/>
      <c r="E50" s="115"/>
      <c r="F50" s="125"/>
      <c r="G50" s="103" t="s">
        <v>290</v>
      </c>
      <c r="H50" s="116"/>
      <c r="I50" s="52"/>
      <c r="J50" s="52"/>
      <c r="K50" s="48"/>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row>
    <row r="51" spans="1:257" ht="17.100000000000001" customHeight="1">
      <c r="A51" s="102"/>
      <c r="B51" s="105" t="e">
        <f>+#REF!</f>
        <v>#REF!</v>
      </c>
      <c r="C51" s="117"/>
      <c r="D51" s="118"/>
      <c r="E51" s="118"/>
      <c r="F51" s="121"/>
      <c r="G51" s="119" t="e">
        <f>+#REF!</f>
        <v>#REF!</v>
      </c>
      <c r="H51" s="120"/>
      <c r="I51" s="98"/>
      <c r="J51" s="98"/>
      <c r="K51" s="99"/>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row>
    <row r="52" spans="1:257" ht="17.100000000000001" customHeight="1">
      <c r="A52" s="102"/>
      <c r="B52" s="105" t="e">
        <f>+#REF!</f>
        <v>#REF!</v>
      </c>
      <c r="C52" s="117"/>
      <c r="D52" s="118"/>
      <c r="E52" s="118"/>
      <c r="F52" s="121"/>
      <c r="G52" s="119" t="e">
        <f>+#REF!</f>
        <v>#REF!</v>
      </c>
      <c r="H52" s="120"/>
      <c r="I52" s="98"/>
      <c r="J52" s="98"/>
      <c r="K52" s="99"/>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row>
    <row r="53" spans="1:257" ht="17.100000000000001" customHeight="1">
      <c r="A53" s="102"/>
      <c r="B53" s="105" t="e">
        <f>+#REF!</f>
        <v>#REF!</v>
      </c>
      <c r="C53" s="117"/>
      <c r="D53" s="118"/>
      <c r="E53" s="118"/>
      <c r="F53" s="121"/>
      <c r="G53" s="119" t="e">
        <f>+#REF!</f>
        <v>#REF!</v>
      </c>
      <c r="H53" s="120"/>
      <c r="I53" s="98"/>
      <c r="J53" s="98"/>
      <c r="K53" s="99"/>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row>
    <row r="54" spans="1:257">
      <c r="A54" s="49"/>
      <c r="B54" s="49"/>
      <c r="C54" s="55"/>
      <c r="D54" s="53"/>
      <c r="E54" s="53"/>
      <c r="F54" s="54"/>
      <c r="K54" s="48"/>
      <c r="AM54"/>
    </row>
  </sheetData>
  <mergeCells count="3">
    <mergeCell ref="B10:C10"/>
    <mergeCell ref="G10:J10"/>
    <mergeCell ref="I7:J7"/>
  </mergeCells>
  <pageMargins left="0.31496062992125984" right="0.23622047244094491" top="0.35433070866141736" bottom="7.874015748031496E-2" header="0.15748031496062992" footer="0.19685039370078741"/>
  <pageSetup paperSize="9" scale="63" orientation="portrait" r:id="rId1"/>
  <headerFooter alignWithMargins="0">
    <oddFooter xml:space="preserve">&amp;C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K36"/>
  <sheetViews>
    <sheetView view="pageLayout" zoomScaleNormal="100" workbookViewId="0">
      <selection activeCell="B6" sqref="B6"/>
    </sheetView>
  </sheetViews>
  <sheetFormatPr defaultColWidth="8.75" defaultRowHeight="14.25"/>
  <cols>
    <col min="1" max="1" width="9.5" style="126" customWidth="1"/>
    <col min="2" max="4" width="8.75" style="126"/>
    <col min="5" max="5" width="2.25" style="126" customWidth="1"/>
    <col min="6" max="9" width="8.75" style="126"/>
    <col min="10" max="10" width="5.375" style="126" customWidth="1"/>
    <col min="11" max="18" width="8.75" style="126"/>
    <col min="19" max="19" width="6" style="126" customWidth="1"/>
    <col min="20" max="16384" width="8.75" style="126"/>
  </cols>
  <sheetData>
    <row r="1" spans="1:5" ht="23.25">
      <c r="A1" s="148" t="s">
        <v>294</v>
      </c>
    </row>
    <row r="3" spans="1:5" ht="15.75">
      <c r="A3" s="622" t="e">
        <f>+'Spotlight mFund Client'!$B$7</f>
        <v>#REF!</v>
      </c>
      <c r="B3" s="622"/>
      <c r="D3" s="127"/>
      <c r="E3" s="127"/>
    </row>
    <row r="11" spans="1:5">
      <c r="A11" s="621" t="s">
        <v>224</v>
      </c>
      <c r="B11" s="621"/>
      <c r="C11" s="143"/>
    </row>
    <row r="12" spans="1:5">
      <c r="A12" s="145" t="s">
        <v>291</v>
      </c>
      <c r="B12" s="146"/>
      <c r="C12" s="144">
        <f>+'Spotlight mFund Client'!D11</f>
        <v>1</v>
      </c>
    </row>
    <row r="13" spans="1:5">
      <c r="A13" s="145" t="s">
        <v>292</v>
      </c>
      <c r="B13" s="146"/>
      <c r="C13" s="144" t="e">
        <f>+'Spotlight mFund Client'!D12</f>
        <v>#REF!</v>
      </c>
    </row>
    <row r="19" spans="1:11">
      <c r="A19" s="142" t="s">
        <v>287</v>
      </c>
      <c r="B19" s="128"/>
      <c r="F19" s="128"/>
      <c r="G19" s="78"/>
    </row>
    <row r="20" spans="1:11">
      <c r="A20" s="147" t="s">
        <v>295</v>
      </c>
      <c r="B20" s="128"/>
      <c r="F20" s="128"/>
      <c r="G20" s="128"/>
    </row>
    <row r="21" spans="1:11">
      <c r="A21" s="147" t="s">
        <v>296</v>
      </c>
    </row>
    <row r="23" spans="1:11">
      <c r="A23" s="129" t="s">
        <v>217</v>
      </c>
      <c r="B23" s="129"/>
      <c r="C23" s="129"/>
      <c r="D23" s="129"/>
      <c r="E23" s="129"/>
      <c r="F23" s="129" t="s">
        <v>219</v>
      </c>
    </row>
    <row r="24" spans="1:11">
      <c r="A24" s="150" t="e">
        <f>+#REF!</f>
        <v>#REF!</v>
      </c>
      <c r="B24" s="130" t="e">
        <f>+#REF!</f>
        <v>#REF!</v>
      </c>
      <c r="D24" s="59"/>
      <c r="E24" s="152" t="s">
        <v>327</v>
      </c>
      <c r="F24" s="150" t="e">
        <f>+#REF!</f>
        <v>#REF!</v>
      </c>
      <c r="G24" s="130" t="e">
        <f>+#REF!</f>
        <v>#REF!</v>
      </c>
      <c r="K24" s="149">
        <v>0</v>
      </c>
    </row>
    <row r="25" spans="1:11">
      <c r="A25" s="150" t="e">
        <f>+#REF!</f>
        <v>#REF!</v>
      </c>
      <c r="B25" s="130" t="e">
        <f>+#REF!</f>
        <v>#REF!</v>
      </c>
      <c r="D25" s="63"/>
      <c r="E25" s="152" t="s">
        <v>327</v>
      </c>
      <c r="F25" s="150" t="e">
        <f>+#REF!</f>
        <v>#REF!</v>
      </c>
      <c r="G25" s="130" t="e">
        <f>+#REF!</f>
        <v>#REF!</v>
      </c>
      <c r="K25" s="149">
        <v>0</v>
      </c>
    </row>
    <row r="26" spans="1:11">
      <c r="A26" s="150" t="e">
        <f>+#REF!</f>
        <v>#REF!</v>
      </c>
      <c r="B26" s="130" t="e">
        <f>+#REF!</f>
        <v>#REF!</v>
      </c>
      <c r="D26" s="63"/>
      <c r="E26" s="152" t="s">
        <v>327</v>
      </c>
      <c r="F26" s="150" t="e">
        <f>+#REF!</f>
        <v>#REF!</v>
      </c>
      <c r="G26" s="130" t="e">
        <f>+#REF!</f>
        <v>#REF!</v>
      </c>
      <c r="K26" s="149">
        <v>0</v>
      </c>
    </row>
    <row r="27" spans="1:11">
      <c r="A27" s="130"/>
      <c r="B27" s="63"/>
      <c r="C27" s="63"/>
      <c r="D27" s="63"/>
      <c r="E27" s="152" t="s">
        <v>327</v>
      </c>
      <c r="F27" s="131"/>
      <c r="K27" s="149">
        <v>0</v>
      </c>
    </row>
    <row r="28" spans="1:11">
      <c r="A28" s="129" t="s">
        <v>288</v>
      </c>
      <c r="B28" s="132"/>
      <c r="C28" s="132"/>
      <c r="D28" s="132"/>
      <c r="E28" s="152" t="s">
        <v>327</v>
      </c>
      <c r="F28" s="129" t="s">
        <v>289</v>
      </c>
      <c r="K28" s="149">
        <v>0</v>
      </c>
    </row>
    <row r="29" spans="1:11">
      <c r="A29" s="150" t="e">
        <f>+#REF!</f>
        <v>#REF!</v>
      </c>
      <c r="B29" s="133" t="e">
        <f>+#REF!</f>
        <v>#REF!</v>
      </c>
      <c r="D29" s="133"/>
      <c r="E29" s="152" t="s">
        <v>327</v>
      </c>
      <c r="F29" s="151" t="e">
        <f>+#REF!</f>
        <v>#REF!</v>
      </c>
      <c r="G29" s="133" t="e">
        <f>+#REF!</f>
        <v>#REF!</v>
      </c>
      <c r="K29" s="149">
        <v>0</v>
      </c>
    </row>
    <row r="30" spans="1:11">
      <c r="A30" s="150" t="e">
        <f>+#REF!</f>
        <v>#REF!</v>
      </c>
      <c r="B30" s="133" t="e">
        <f>+#REF!</f>
        <v>#REF!</v>
      </c>
      <c r="D30" s="134"/>
      <c r="E30" s="152" t="s">
        <v>327</v>
      </c>
      <c r="F30" s="151" t="e">
        <f>+#REF!</f>
        <v>#REF!</v>
      </c>
      <c r="G30" s="133" t="e">
        <f>+#REF!</f>
        <v>#REF!</v>
      </c>
      <c r="K30" s="149">
        <v>0</v>
      </c>
    </row>
    <row r="31" spans="1:11">
      <c r="A31" s="150" t="e">
        <f>+#REF!</f>
        <v>#REF!</v>
      </c>
      <c r="B31" s="133" t="e">
        <f>+#REF!</f>
        <v>#REF!</v>
      </c>
      <c r="D31" s="134"/>
      <c r="E31" s="152" t="s">
        <v>327</v>
      </c>
      <c r="F31" s="151" t="e">
        <f>+#REF!</f>
        <v>#REF!</v>
      </c>
      <c r="G31" s="133" t="e">
        <f>+#REF!</f>
        <v>#REF!</v>
      </c>
      <c r="K31" s="149">
        <v>0</v>
      </c>
    </row>
    <row r="32" spans="1:11">
      <c r="A32" s="135"/>
      <c r="B32" s="136"/>
      <c r="C32" s="136"/>
      <c r="D32" s="136"/>
      <c r="E32" s="152" t="s">
        <v>327</v>
      </c>
      <c r="F32" s="137"/>
      <c r="K32" s="149">
        <v>0</v>
      </c>
    </row>
    <row r="33" spans="1:11">
      <c r="A33" s="129" t="s">
        <v>220</v>
      </c>
      <c r="B33" s="138"/>
      <c r="C33" s="139"/>
      <c r="D33" s="139"/>
      <c r="E33" s="152" t="s">
        <v>327</v>
      </c>
      <c r="F33" s="129" t="s">
        <v>290</v>
      </c>
      <c r="K33" s="149">
        <v>0</v>
      </c>
    </row>
    <row r="34" spans="1:11">
      <c r="A34" s="150" t="e">
        <f>+#REF!</f>
        <v>#REF!</v>
      </c>
      <c r="B34" s="130" t="e">
        <f>+#REF!</f>
        <v>#REF!</v>
      </c>
      <c r="D34" s="140"/>
      <c r="E34" s="152" t="s">
        <v>327</v>
      </c>
      <c r="F34" s="150" t="e">
        <f>+#REF!</f>
        <v>#REF!</v>
      </c>
      <c r="G34" s="141" t="e">
        <f>+#REF!</f>
        <v>#REF!</v>
      </c>
      <c r="K34" s="149">
        <v>0</v>
      </c>
    </row>
    <row r="35" spans="1:11">
      <c r="A35" s="150" t="e">
        <f>+#REF!</f>
        <v>#REF!</v>
      </c>
      <c r="B35" s="130" t="e">
        <f>+#REF!</f>
        <v>#REF!</v>
      </c>
      <c r="D35" s="140"/>
      <c r="E35" s="152" t="s">
        <v>327</v>
      </c>
      <c r="F35" s="150" t="e">
        <f>+#REF!</f>
        <v>#REF!</v>
      </c>
      <c r="G35" s="141" t="e">
        <f>+#REF!</f>
        <v>#REF!</v>
      </c>
      <c r="K35" s="149">
        <v>0</v>
      </c>
    </row>
    <row r="36" spans="1:11">
      <c r="A36" s="150" t="e">
        <f>+#REF!</f>
        <v>#REF!</v>
      </c>
      <c r="B36" s="130" t="e">
        <f>+#REF!</f>
        <v>#REF!</v>
      </c>
      <c r="D36" s="140"/>
      <c r="E36" s="152" t="s">
        <v>327</v>
      </c>
      <c r="F36" s="150" t="e">
        <f>+#REF!</f>
        <v>#REF!</v>
      </c>
      <c r="G36" s="141" t="e">
        <f>+#REF!</f>
        <v>#REF!</v>
      </c>
      <c r="K36" s="149">
        <v>0</v>
      </c>
    </row>
  </sheetData>
  <mergeCells count="2">
    <mergeCell ref="A11:B11"/>
    <mergeCell ref="A3:B3"/>
  </mergeCells>
  <pageMargins left="0.51181102362204722" right="0.51181102362204722" top="1.7716535433070868" bottom="1.3779527559055118" header="0.31496062992125984" footer="0.39370078740157483"/>
  <pageSetup paperSize="9" fitToWidth="0" orientation="portrait" r:id="rId1"/>
  <headerFooter>
    <oddHeader>&amp;L&amp;G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99CCFF"/>
    <pageSetUpPr fitToPage="1"/>
  </sheetPr>
  <dimension ref="A1:AD352"/>
  <sheetViews>
    <sheetView showGridLines="0" view="pageBreakPreview" zoomScale="70" zoomScaleNormal="85" zoomScaleSheetLayoutView="70" workbookViewId="0">
      <pane xSplit="5" ySplit="10" topLeftCell="F11" activePane="bottomRight" state="frozen"/>
      <selection sqref="A1:XFD1048576"/>
      <selection pane="topRight" sqref="A1:XFD1048576"/>
      <selection pane="bottomLeft" sqref="A1:XFD1048576"/>
      <selection pane="bottomRight" activeCell="C27" sqref="C27"/>
    </sheetView>
  </sheetViews>
  <sheetFormatPr defaultColWidth="9" defaultRowHeight="15"/>
  <cols>
    <col min="1" max="1" width="9" style="172" customWidth="1"/>
    <col min="2" max="2" width="6.375" style="172" customWidth="1"/>
    <col min="3" max="3" width="11" style="172" customWidth="1"/>
    <col min="4" max="4" width="30.75" style="170" customWidth="1"/>
    <col min="5" max="5" width="0.5" style="170" customWidth="1"/>
    <col min="6" max="6" width="6" style="232" customWidth="1"/>
    <col min="7" max="7" width="7.75" style="415" customWidth="1"/>
    <col min="8" max="8" width="6.625" style="415" customWidth="1"/>
    <col min="9" max="9" width="10.375" style="415" customWidth="1"/>
    <col min="10" max="10" width="10.375" style="581" customWidth="1"/>
    <col min="11" max="11" width="10.375" style="232" customWidth="1"/>
    <col min="12" max="12" width="11.375" style="581" customWidth="1"/>
    <col min="13" max="13" width="9.125" style="576" bestFit="1" customWidth="1"/>
    <col min="14" max="14" width="9.25" style="581" bestFit="1" customWidth="1"/>
    <col min="15" max="15" width="8.5" style="576" customWidth="1"/>
    <col min="16" max="16" width="8.5" style="581" customWidth="1"/>
    <col min="17" max="17" width="8.5" style="576" customWidth="1"/>
    <col min="18" max="18" width="0.5" style="395" customWidth="1"/>
    <col min="19" max="19" width="9.875" style="581" customWidth="1"/>
    <col min="20" max="20" width="0.5" style="395" customWidth="1"/>
    <col min="21" max="21" width="13.5" style="579" customWidth="1"/>
    <col min="22" max="22" width="9.875" style="582" customWidth="1"/>
    <col min="23" max="23" width="9.625" style="579" customWidth="1"/>
    <col min="24" max="24" width="9.875" style="582" customWidth="1"/>
    <col min="25" max="25" width="10.125" style="206" customWidth="1"/>
    <col min="26" max="26" width="8.125" style="172" customWidth="1"/>
    <col min="27" max="27" width="8.5" style="172" customWidth="1"/>
    <col min="28" max="28" width="3.875" style="172" customWidth="1"/>
    <col min="29" max="29" width="43.25" style="172" customWidth="1"/>
    <col min="30" max="30" width="9.875" style="447" customWidth="1"/>
    <col min="31" max="16384" width="9" style="172"/>
  </cols>
  <sheetData>
    <row r="1" spans="1:30" s="206" customFormat="1">
      <c r="A1" s="375"/>
      <c r="B1" s="375"/>
      <c r="C1" s="375"/>
      <c r="D1" s="376"/>
      <c r="E1" s="375"/>
      <c r="F1" s="377"/>
      <c r="G1" s="407"/>
      <c r="H1" s="407"/>
      <c r="I1" s="407"/>
      <c r="J1" s="407"/>
      <c r="K1" s="407"/>
      <c r="L1" s="407"/>
      <c r="M1" s="407"/>
      <c r="N1" s="407"/>
      <c r="O1" s="407"/>
      <c r="P1" s="599"/>
      <c r="Q1" s="599"/>
      <c r="R1" s="599"/>
      <c r="S1" s="599"/>
      <c r="T1" s="599"/>
      <c r="U1" s="599"/>
      <c r="V1" s="407"/>
      <c r="W1" s="407"/>
      <c r="X1" s="407"/>
      <c r="Y1" s="407"/>
      <c r="AD1" s="446"/>
    </row>
    <row r="2" spans="1:30" s="206" customFormat="1">
      <c r="A2" s="375"/>
      <c r="B2" s="375"/>
      <c r="C2" s="375"/>
      <c r="D2" s="376"/>
      <c r="E2" s="375"/>
      <c r="F2" s="377"/>
      <c r="G2" s="407"/>
      <c r="H2" s="407"/>
      <c r="I2" s="407"/>
      <c r="J2" s="407"/>
      <c r="K2" s="407"/>
      <c r="L2" s="407"/>
      <c r="M2" s="407"/>
      <c r="N2" s="407"/>
      <c r="O2" s="407"/>
      <c r="P2" s="590"/>
      <c r="Q2" s="590"/>
      <c r="R2" s="590"/>
      <c r="S2" s="590"/>
      <c r="T2" s="590"/>
      <c r="U2" s="590"/>
      <c r="V2" s="407"/>
      <c r="W2" s="407"/>
      <c r="X2" s="407"/>
      <c r="Y2" s="407"/>
      <c r="AD2" s="446"/>
    </row>
    <row r="3" spans="1:30" s="206" customFormat="1" ht="14.45" customHeight="1">
      <c r="A3" s="375"/>
      <c r="B3" s="375"/>
      <c r="C3" s="375"/>
      <c r="D3" s="379"/>
      <c r="E3" s="379"/>
      <c r="F3" s="379"/>
      <c r="G3" s="408"/>
      <c r="H3" s="408"/>
      <c r="I3" s="408"/>
      <c r="J3" s="408"/>
      <c r="K3" s="408"/>
      <c r="L3" s="408"/>
      <c r="M3" s="408"/>
      <c r="N3" s="408"/>
      <c r="O3" s="408"/>
      <c r="P3" s="591"/>
      <c r="Q3" s="591"/>
      <c r="R3" s="591"/>
      <c r="S3" s="591"/>
      <c r="T3" s="591"/>
      <c r="U3" s="591"/>
      <c r="V3" s="408"/>
      <c r="W3" s="408"/>
      <c r="X3" s="408"/>
      <c r="Y3" s="408"/>
      <c r="AB3" s="232"/>
      <c r="AC3" s="415"/>
      <c r="AD3" s="415"/>
    </row>
    <row r="4" spans="1:30" s="206" customFormat="1" ht="14.45" customHeight="1">
      <c r="A4" s="375"/>
      <c r="B4" s="375"/>
      <c r="C4" s="375"/>
      <c r="D4" s="379"/>
      <c r="E4" s="379"/>
      <c r="F4" s="379"/>
      <c r="G4" s="408"/>
      <c r="H4" s="408"/>
      <c r="I4" s="408"/>
      <c r="J4" s="408"/>
      <c r="K4" s="408"/>
      <c r="L4" s="408"/>
      <c r="M4" s="408"/>
      <c r="N4" s="408"/>
      <c r="O4" s="408"/>
      <c r="P4" s="591"/>
      <c r="Q4" s="591"/>
      <c r="R4" s="591"/>
      <c r="S4" s="591"/>
      <c r="T4" s="591"/>
      <c r="U4" s="591"/>
      <c r="V4" s="408"/>
      <c r="W4" s="408"/>
      <c r="X4" s="408"/>
      <c r="Y4" s="408"/>
      <c r="AB4" s="232"/>
      <c r="AC4" s="415"/>
      <c r="AD4" s="415"/>
    </row>
    <row r="5" spans="1:30" s="206" customFormat="1" ht="14.45" customHeight="1">
      <c r="A5" s="375"/>
      <c r="B5" s="375"/>
      <c r="C5" s="375"/>
      <c r="D5" s="379"/>
      <c r="E5" s="379"/>
      <c r="F5" s="379"/>
      <c r="G5" s="408"/>
      <c r="H5" s="408"/>
      <c r="I5" s="408"/>
      <c r="J5" s="408"/>
      <c r="K5" s="408"/>
      <c r="L5" s="408"/>
      <c r="M5" s="408"/>
      <c r="N5" s="408"/>
      <c r="O5" s="408"/>
      <c r="P5" s="591"/>
      <c r="Q5" s="591"/>
      <c r="R5" s="591"/>
      <c r="S5" s="591"/>
      <c r="T5" s="591"/>
      <c r="U5" s="591"/>
      <c r="V5" s="408"/>
      <c r="W5" s="408"/>
      <c r="X5" s="408"/>
      <c r="Y5" s="408"/>
      <c r="AB5" s="232"/>
      <c r="AC5" s="415"/>
      <c r="AD5" s="415"/>
    </row>
    <row r="6" spans="1:30" ht="14.45" customHeight="1">
      <c r="A6" s="375"/>
      <c r="B6" s="375"/>
      <c r="C6" s="375"/>
      <c r="D6" s="379"/>
      <c r="E6" s="379"/>
      <c r="F6" s="379"/>
      <c r="G6" s="408"/>
      <c r="H6" s="408"/>
      <c r="I6" s="408"/>
      <c r="J6" s="408"/>
      <c r="K6" s="408"/>
      <c r="L6" s="408"/>
      <c r="M6" s="408"/>
      <c r="N6" s="408"/>
      <c r="O6" s="408"/>
      <c r="P6" s="591"/>
      <c r="Q6" s="591"/>
      <c r="R6" s="591"/>
      <c r="S6" s="591"/>
      <c r="T6" s="591"/>
      <c r="U6" s="591"/>
      <c r="V6" s="408"/>
      <c r="W6" s="408"/>
      <c r="X6" s="408"/>
      <c r="Y6" s="408"/>
      <c r="AB6" s="232"/>
      <c r="AC6" s="415"/>
      <c r="AD6" s="415"/>
    </row>
    <row r="7" spans="1:30">
      <c r="A7" s="375"/>
      <c r="B7" s="375"/>
      <c r="C7" s="375"/>
      <c r="D7" s="376"/>
      <c r="E7" s="375"/>
      <c r="F7" s="377"/>
      <c r="G7" s="407"/>
      <c r="H7" s="407"/>
      <c r="I7" s="407"/>
      <c r="J7" s="407"/>
      <c r="K7" s="407"/>
      <c r="L7" s="407"/>
      <c r="M7" s="407"/>
      <c r="N7" s="407"/>
      <c r="O7" s="407"/>
      <c r="P7" s="600"/>
      <c r="Q7" s="600"/>
      <c r="R7" s="600"/>
      <c r="S7" s="600"/>
      <c r="T7" s="600"/>
      <c r="U7" s="600"/>
      <c r="V7" s="407"/>
      <c r="W7" s="407"/>
      <c r="X7" s="407"/>
      <c r="Y7" s="407"/>
      <c r="AB7" s="232"/>
      <c r="AC7" s="415"/>
      <c r="AD7" s="415"/>
    </row>
    <row r="8" spans="1:30" s="165" customFormat="1" ht="18" customHeight="1">
      <c r="A8" s="163" t="s">
        <v>2343</v>
      </c>
      <c r="E8" s="172"/>
      <c r="G8" s="409"/>
      <c r="H8" s="409"/>
      <c r="I8" s="409"/>
      <c r="J8" s="409"/>
      <c r="K8" s="409"/>
      <c r="L8" s="409"/>
      <c r="M8" s="409"/>
      <c r="N8" s="409"/>
      <c r="O8" s="409"/>
      <c r="P8" s="409"/>
      <c r="Q8" s="409"/>
      <c r="R8" s="592"/>
      <c r="S8" s="409"/>
      <c r="T8" s="592"/>
      <c r="U8" s="409"/>
      <c r="V8" s="409"/>
      <c r="W8" s="409"/>
      <c r="X8" s="409"/>
      <c r="Y8" s="603" t="s">
        <v>2344</v>
      </c>
      <c r="AB8" s="232"/>
      <c r="AC8" s="415"/>
      <c r="AD8" s="415"/>
    </row>
    <row r="9" spans="1:30" s="385" customFormat="1" ht="15.75">
      <c r="A9" s="384" t="s">
        <v>981</v>
      </c>
      <c r="E9" s="172"/>
      <c r="F9" s="384" t="s">
        <v>778</v>
      </c>
      <c r="G9" s="410"/>
      <c r="H9" s="410"/>
      <c r="I9" s="410"/>
      <c r="J9" s="410"/>
      <c r="K9" s="410"/>
      <c r="L9" s="410"/>
      <c r="M9" s="410"/>
      <c r="N9" s="410"/>
      <c r="O9" s="410"/>
      <c r="P9" s="410"/>
      <c r="Q9" s="584"/>
      <c r="R9" s="593"/>
      <c r="S9" s="584" t="s">
        <v>779</v>
      </c>
      <c r="T9" s="593"/>
      <c r="U9" s="584" t="s">
        <v>780</v>
      </c>
      <c r="V9" s="410"/>
      <c r="W9" s="410"/>
      <c r="X9" s="410"/>
      <c r="Y9" s="410"/>
      <c r="AD9" s="410"/>
    </row>
    <row r="10" spans="1:30" ht="63" customHeight="1">
      <c r="A10" s="601" t="s">
        <v>781</v>
      </c>
      <c r="B10" s="601" t="s">
        <v>75</v>
      </c>
      <c r="C10" s="602" t="s">
        <v>783</v>
      </c>
      <c r="D10" s="583"/>
      <c r="E10" s="583"/>
      <c r="F10" s="583" t="s">
        <v>784</v>
      </c>
      <c r="G10" s="583" t="s">
        <v>810</v>
      </c>
      <c r="H10" s="583" t="s">
        <v>811</v>
      </c>
      <c r="I10" s="583" t="s">
        <v>812</v>
      </c>
      <c r="J10" s="583" t="s">
        <v>1374</v>
      </c>
      <c r="K10" s="583" t="s">
        <v>1375</v>
      </c>
      <c r="L10" s="583" t="s">
        <v>1376</v>
      </c>
      <c r="M10" s="583" t="s">
        <v>788</v>
      </c>
      <c r="N10" s="583" t="s">
        <v>789</v>
      </c>
      <c r="O10" s="583" t="s">
        <v>807</v>
      </c>
      <c r="P10" s="583" t="s">
        <v>790</v>
      </c>
      <c r="Q10" s="583" t="s">
        <v>813</v>
      </c>
      <c r="R10" s="594"/>
      <c r="S10" s="583" t="s">
        <v>155</v>
      </c>
      <c r="T10" s="594"/>
      <c r="U10" s="583" t="s">
        <v>795</v>
      </c>
      <c r="V10" s="583" t="s">
        <v>796</v>
      </c>
      <c r="W10" s="583" t="s">
        <v>797</v>
      </c>
      <c r="X10" s="583" t="s">
        <v>798</v>
      </c>
      <c r="Y10" s="583" t="s">
        <v>799</v>
      </c>
    </row>
    <row r="11" spans="1:30" s="385" customFormat="1" ht="15" customHeight="1">
      <c r="A11" s="388" t="s">
        <v>217</v>
      </c>
      <c r="B11" s="384"/>
      <c r="C11" s="384"/>
      <c r="D11" s="384"/>
      <c r="E11" s="172"/>
      <c r="F11" s="389"/>
      <c r="G11" s="389"/>
      <c r="H11" s="389"/>
      <c r="I11" s="389"/>
      <c r="J11" s="389"/>
      <c r="K11" s="389"/>
      <c r="L11" s="389"/>
      <c r="M11" s="389"/>
      <c r="N11" s="389"/>
      <c r="O11" s="389"/>
      <c r="P11" s="389"/>
      <c r="Q11" s="389"/>
      <c r="R11" s="595"/>
      <c r="S11" s="389"/>
      <c r="T11" s="595"/>
      <c r="U11" s="389"/>
      <c r="V11" s="389"/>
      <c r="W11" s="389"/>
      <c r="X11" s="389"/>
      <c r="Y11" s="389"/>
      <c r="AB11" s="232"/>
      <c r="AC11" s="415"/>
      <c r="AD11" s="415"/>
    </row>
    <row r="12" spans="1:30">
      <c r="A12" s="180" t="s">
        <v>835</v>
      </c>
      <c r="B12" s="263" t="s">
        <v>17</v>
      </c>
      <c r="C12" s="218" t="s">
        <v>836</v>
      </c>
      <c r="D12" s="182"/>
      <c r="E12" s="172"/>
      <c r="F12" s="264">
        <v>0.04</v>
      </c>
      <c r="G12" s="411">
        <v>3352.2276710000001</v>
      </c>
      <c r="H12" s="575">
        <v>141.4959255</v>
      </c>
      <c r="I12" s="411">
        <v>164.97</v>
      </c>
      <c r="J12" s="575">
        <v>3348.4493692000001</v>
      </c>
      <c r="K12" s="411">
        <v>141.42945800000047</v>
      </c>
      <c r="L12" s="575">
        <v>164.87639480000001</v>
      </c>
      <c r="M12" s="577">
        <v>386037116.5730049</v>
      </c>
      <c r="N12" s="265">
        <v>3201328</v>
      </c>
      <c r="O12" s="577">
        <v>18972</v>
      </c>
      <c r="P12" s="266">
        <v>0.11515838256231758</v>
      </c>
      <c r="Q12" s="578">
        <v>2.5215004021779522E-4</v>
      </c>
      <c r="R12" s="596"/>
      <c r="S12" s="267">
        <v>122.2</v>
      </c>
      <c r="U12" s="580">
        <v>4.041649754500818E-2</v>
      </c>
      <c r="V12" s="268">
        <v>-7.3111289999999995E-3</v>
      </c>
      <c r="W12" s="580">
        <v>0.1111746</v>
      </c>
      <c r="X12" s="268">
        <v>0.12547269999999999</v>
      </c>
      <c r="Y12" s="580">
        <v>8.4927630000000004E-2</v>
      </c>
      <c r="AB12" s="232"/>
      <c r="AC12" s="415"/>
      <c r="AD12" s="415"/>
    </row>
    <row r="13" spans="1:30">
      <c r="A13" s="180" t="s">
        <v>114</v>
      </c>
      <c r="B13" s="263" t="s">
        <v>17</v>
      </c>
      <c r="C13" s="218" t="s">
        <v>544</v>
      </c>
      <c r="D13" s="393"/>
      <c r="E13" s="172"/>
      <c r="F13" s="264">
        <v>0.05</v>
      </c>
      <c r="G13" s="411">
        <v>4463.6717533199999</v>
      </c>
      <c r="H13" s="575">
        <v>245.39412100999976</v>
      </c>
      <c r="I13" s="411">
        <v>277.875</v>
      </c>
      <c r="J13" s="575">
        <v>4441.3877492399997</v>
      </c>
      <c r="K13" s="411">
        <v>245.38068113999987</v>
      </c>
      <c r="L13" s="575">
        <v>277.69007604000001</v>
      </c>
      <c r="M13" s="577">
        <v>466237754.19759399</v>
      </c>
      <c r="N13" s="265">
        <v>15913740</v>
      </c>
      <c r="O13" s="577">
        <v>23799</v>
      </c>
      <c r="P13" s="266">
        <v>0.10445162188523711</v>
      </c>
      <c r="Q13" s="578">
        <v>4.2437462316377008E-4</v>
      </c>
      <c r="R13" s="596"/>
      <c r="S13" s="267">
        <v>29.64</v>
      </c>
      <c r="U13" s="580">
        <v>4.3562753036437252E-2</v>
      </c>
      <c r="V13" s="268">
        <v>-7.7000329999999994E-3</v>
      </c>
      <c r="W13" s="580">
        <v>0.1138523</v>
      </c>
      <c r="X13" s="268">
        <v>0.11987920000000001</v>
      </c>
      <c r="Y13" s="580">
        <v>8.3061099999999999E-2</v>
      </c>
      <c r="AB13" s="232"/>
      <c r="AC13" s="415"/>
      <c r="AD13" s="415"/>
    </row>
    <row r="14" spans="1:30">
      <c r="A14" s="180" t="s">
        <v>113</v>
      </c>
      <c r="B14" s="263" t="s">
        <v>17</v>
      </c>
      <c r="C14" s="218" t="s">
        <v>430</v>
      </c>
      <c r="D14" s="182"/>
      <c r="E14" s="172"/>
      <c r="F14" s="264">
        <v>0.24</v>
      </c>
      <c r="G14" s="411">
        <v>533.86774728</v>
      </c>
      <c r="H14" s="575">
        <v>5.6168829600000381</v>
      </c>
      <c r="I14" s="411">
        <v>6.3630000000000004</v>
      </c>
      <c r="J14" s="575">
        <v>531.00490632000003</v>
      </c>
      <c r="K14" s="411">
        <v>5.6164010399999622</v>
      </c>
      <c r="L14" s="575">
        <v>6.3584752</v>
      </c>
      <c r="M14" s="577">
        <v>31047257.329999998</v>
      </c>
      <c r="N14" s="265">
        <v>1115169</v>
      </c>
      <c r="O14" s="577">
        <v>1434</v>
      </c>
      <c r="P14" s="266">
        <v>5.8155334327991352E-2</v>
      </c>
      <c r="Q14" s="578">
        <v>6.538528625344421E-4</v>
      </c>
      <c r="R14" s="596"/>
      <c r="S14" s="267">
        <v>28.28</v>
      </c>
      <c r="U14" s="580">
        <v>4.6555233380480905E-2</v>
      </c>
      <c r="V14" s="268">
        <v>-1.412429E-3</v>
      </c>
      <c r="W14" s="580">
        <v>0.12580920000000001</v>
      </c>
      <c r="X14" s="268">
        <v>0.14343719999999999</v>
      </c>
      <c r="Y14" s="580">
        <v>9.5732399999999995E-2</v>
      </c>
      <c r="AB14" s="232"/>
      <c r="AC14" s="415"/>
      <c r="AD14" s="415"/>
    </row>
    <row r="15" spans="1:30">
      <c r="A15" s="180" t="s">
        <v>187</v>
      </c>
      <c r="B15" s="263" t="s">
        <v>17</v>
      </c>
      <c r="C15" s="218" t="s">
        <v>1148</v>
      </c>
      <c r="D15" s="182"/>
      <c r="E15" s="172"/>
      <c r="F15" s="264">
        <v>0.35</v>
      </c>
      <c r="G15" s="411">
        <v>1944.0367187000004</v>
      </c>
      <c r="H15" s="575">
        <v>36.110243700000289</v>
      </c>
      <c r="I15" s="411">
        <v>35.020000000000003</v>
      </c>
      <c r="J15" s="575">
        <v>1933.9505034400001</v>
      </c>
      <c r="K15" s="411">
        <v>36.10448344000006</v>
      </c>
      <c r="L15" s="575">
        <v>35.020000000000003</v>
      </c>
      <c r="M15" s="577">
        <v>71943748.685000002</v>
      </c>
      <c r="N15" s="265">
        <v>2078348</v>
      </c>
      <c r="O15" s="577">
        <v>6699</v>
      </c>
      <c r="P15" s="266">
        <v>3.7007402171451584E-2</v>
      </c>
      <c r="Q15" s="578">
        <v>7.3843393326982376E-4</v>
      </c>
      <c r="R15" s="596"/>
      <c r="S15" s="267">
        <v>35.020000000000003</v>
      </c>
      <c r="U15" s="580">
        <v>3.4837235865219869E-2</v>
      </c>
      <c r="V15" s="268">
        <v>5.7142860000000001E-4</v>
      </c>
      <c r="W15" s="580">
        <v>0.1186513</v>
      </c>
      <c r="X15" s="268">
        <v>0.1160839</v>
      </c>
      <c r="Y15" s="580">
        <v>7.7208739999999998E-2</v>
      </c>
      <c r="AB15" s="232"/>
      <c r="AC15" s="415"/>
      <c r="AD15" s="415"/>
    </row>
    <row r="16" spans="1:30">
      <c r="A16" s="180" t="s">
        <v>168</v>
      </c>
      <c r="B16" s="263" t="s">
        <v>17</v>
      </c>
      <c r="C16" s="218" t="s">
        <v>1912</v>
      </c>
      <c r="D16" s="182"/>
      <c r="E16" s="172"/>
      <c r="F16" s="264">
        <v>0.4</v>
      </c>
      <c r="G16" s="411">
        <v>434.55265686000001</v>
      </c>
      <c r="H16" s="575">
        <v>-5.0357158599999545</v>
      </c>
      <c r="I16" s="411">
        <v>0</v>
      </c>
      <c r="J16" s="575">
        <v>433.53675936000002</v>
      </c>
      <c r="K16" s="411">
        <v>-5.0239433599999543</v>
      </c>
      <c r="L16" s="575">
        <v>0</v>
      </c>
      <c r="M16" s="577">
        <v>35447559.389999993</v>
      </c>
      <c r="N16" s="265">
        <v>2438282</v>
      </c>
      <c r="O16" s="577">
        <v>2313</v>
      </c>
      <c r="P16" s="266">
        <v>8.1572529428626056E-2</v>
      </c>
      <c r="Q16" s="578">
        <v>9.4132419269314692E-4</v>
      </c>
      <c r="R16" s="596"/>
      <c r="S16" s="267">
        <v>14.67</v>
      </c>
      <c r="U16" s="580">
        <v>5.5952760736196316E-2</v>
      </c>
      <c r="V16" s="268">
        <v>-1.145553E-2</v>
      </c>
      <c r="W16" s="580">
        <v>0.1189877</v>
      </c>
      <c r="X16" s="268">
        <v>0.15688560000000001</v>
      </c>
      <c r="Y16" s="580">
        <v>8.8120729999999994E-2</v>
      </c>
      <c r="AB16" s="232"/>
      <c r="AC16" s="415"/>
      <c r="AD16" s="415"/>
    </row>
    <row r="17" spans="1:30">
      <c r="A17" s="180" t="s">
        <v>108</v>
      </c>
      <c r="B17" s="263" t="s">
        <v>17</v>
      </c>
      <c r="C17" s="218" t="s">
        <v>92</v>
      </c>
      <c r="D17" s="182"/>
      <c r="E17" s="172"/>
      <c r="F17" s="264">
        <v>0.13</v>
      </c>
      <c r="G17" s="411">
        <v>4815.8037869599993</v>
      </c>
      <c r="H17" s="575">
        <v>-24.110386910001754</v>
      </c>
      <c r="I17" s="411">
        <v>9.9479999999999986</v>
      </c>
      <c r="J17" s="575">
        <v>4722.5251048799992</v>
      </c>
      <c r="K17" s="411">
        <v>-22.816766640001298</v>
      </c>
      <c r="L17" s="575">
        <v>10.576116719999998</v>
      </c>
      <c r="M17" s="577">
        <v>241178098.89000005</v>
      </c>
      <c r="N17" s="265">
        <v>3687831</v>
      </c>
      <c r="O17" s="577">
        <v>14285</v>
      </c>
      <c r="P17" s="266">
        <v>5.0080549282977525E-2</v>
      </c>
      <c r="Q17" s="578">
        <v>2.949240533035377E-4</v>
      </c>
      <c r="R17" s="596"/>
      <c r="S17" s="267">
        <v>66.319999999999993</v>
      </c>
      <c r="U17" s="580">
        <v>4.5515726779252121E-2</v>
      </c>
      <c r="V17" s="268">
        <v>-7.0369820000000007E-3</v>
      </c>
      <c r="W17" s="580">
        <v>0.1124043</v>
      </c>
      <c r="X17" s="268">
        <v>0.12227550000000001</v>
      </c>
      <c r="Y17" s="580">
        <v>8.4087919999999997E-2</v>
      </c>
    </row>
    <row r="18" spans="1:30">
      <c r="A18" s="180" t="s">
        <v>4</v>
      </c>
      <c r="B18" s="263" t="s">
        <v>17</v>
      </c>
      <c r="C18" s="218" t="s">
        <v>91</v>
      </c>
      <c r="D18" s="182"/>
      <c r="E18" s="172"/>
      <c r="F18" s="264">
        <v>0.28599999999999998</v>
      </c>
      <c r="G18" s="411">
        <v>825.41175876</v>
      </c>
      <c r="H18" s="575">
        <v>-12.772055890000106</v>
      </c>
      <c r="I18" s="411">
        <v>-6.516</v>
      </c>
      <c r="J18" s="575">
        <v>818.77573403999997</v>
      </c>
      <c r="K18" s="411">
        <v>-12.722809810000062</v>
      </c>
      <c r="L18" s="575">
        <v>-6.5166515999999994</v>
      </c>
      <c r="M18" s="577">
        <v>28607154.840000007</v>
      </c>
      <c r="N18" s="265">
        <v>443970</v>
      </c>
      <c r="O18" s="577">
        <v>1173</v>
      </c>
      <c r="P18" s="266">
        <v>3.465804131864559E-2</v>
      </c>
      <c r="Q18" s="578">
        <v>5.6610843841522389E-4</v>
      </c>
      <c r="R18" s="596"/>
      <c r="S18" s="267">
        <v>65.16</v>
      </c>
      <c r="U18" s="580">
        <v>4.3555877839165133E-2</v>
      </c>
      <c r="V18" s="268">
        <v>-7.463824E-3</v>
      </c>
      <c r="W18" s="580">
        <v>0.12445959999999999</v>
      </c>
      <c r="X18" s="268">
        <v>0.13013830000000001</v>
      </c>
      <c r="Y18" s="580">
        <v>8.8082770000000005E-2</v>
      </c>
    </row>
    <row r="19" spans="1:30">
      <c r="A19" s="180" t="s">
        <v>19</v>
      </c>
      <c r="B19" s="263" t="s">
        <v>17</v>
      </c>
      <c r="C19" s="218" t="s">
        <v>458</v>
      </c>
      <c r="D19" s="182"/>
      <c r="E19" s="172"/>
      <c r="F19" s="264">
        <v>7.0000000000000007E-2</v>
      </c>
      <c r="G19" s="411">
        <v>12901.1017011</v>
      </c>
      <c r="H19" s="575">
        <v>427.46282289999959</v>
      </c>
      <c r="I19" s="411">
        <v>517.22080000000005</v>
      </c>
      <c r="J19" s="575">
        <v>12855.96362334</v>
      </c>
      <c r="K19" s="411">
        <v>427.69367626000025</v>
      </c>
      <c r="L19" s="575">
        <v>517.12518699999998</v>
      </c>
      <c r="M19" s="577">
        <v>947929028.5840801</v>
      </c>
      <c r="N19" s="265">
        <v>10602245</v>
      </c>
      <c r="O19" s="577">
        <v>54238</v>
      </c>
      <c r="P19" s="266">
        <v>7.3476595297536168E-2</v>
      </c>
      <c r="Q19" s="578">
        <v>2.3209730296294351E-4</v>
      </c>
      <c r="R19" s="596"/>
      <c r="S19" s="267">
        <v>91.06</v>
      </c>
      <c r="U19" s="580">
        <v>4.0262903580057102E-2</v>
      </c>
      <c r="V19" s="268">
        <v>-7.1958129999999997E-3</v>
      </c>
      <c r="W19" s="580">
        <v>0.1069924</v>
      </c>
      <c r="X19" s="268">
        <v>0.11871809999999999</v>
      </c>
      <c r="Y19" s="580">
        <v>8.3588999999999997E-2</v>
      </c>
    </row>
    <row r="20" spans="1:30">
      <c r="A20" s="180" t="s">
        <v>35</v>
      </c>
      <c r="B20" s="263" t="s">
        <v>17</v>
      </c>
      <c r="C20" s="218" t="s">
        <v>461</v>
      </c>
      <c r="D20" s="182"/>
      <c r="E20" s="172"/>
      <c r="F20" s="264">
        <v>0.2</v>
      </c>
      <c r="G20" s="411">
        <v>203.04871675999999</v>
      </c>
      <c r="H20" s="575">
        <v>-0.27689720000001788</v>
      </c>
      <c r="I20" s="411">
        <v>0</v>
      </c>
      <c r="J20" s="575">
        <v>202.46493662999998</v>
      </c>
      <c r="K20" s="411">
        <v>-0.27610110000002386</v>
      </c>
      <c r="L20" s="575">
        <v>0</v>
      </c>
      <c r="M20" s="577">
        <v>13925471.26</v>
      </c>
      <c r="N20" s="265">
        <v>192717</v>
      </c>
      <c r="O20" s="577">
        <v>1257</v>
      </c>
      <c r="P20" s="266">
        <v>6.858192202445515E-2</v>
      </c>
      <c r="Q20" s="578">
        <v>7.2622976940961686E-4</v>
      </c>
      <c r="R20" s="596"/>
      <c r="S20" s="267">
        <v>73.33</v>
      </c>
      <c r="U20" s="580">
        <v>5.2502181917359877E-2</v>
      </c>
      <c r="V20" s="268">
        <v>-1.3618409999999999E-3</v>
      </c>
      <c r="W20" s="580">
        <v>0.12838070000000001</v>
      </c>
      <c r="X20" s="268">
        <v>0.14685029999999999</v>
      </c>
      <c r="Y20" s="580">
        <v>0.10185090000000001</v>
      </c>
    </row>
    <row r="21" spans="1:30" s="207" customFormat="1">
      <c r="A21" s="369" t="s">
        <v>218</v>
      </c>
      <c r="B21" s="441"/>
      <c r="C21" s="371"/>
      <c r="D21" s="371"/>
      <c r="E21" s="172"/>
      <c r="F21" s="387"/>
      <c r="G21" s="412"/>
      <c r="H21" s="412"/>
      <c r="I21" s="412"/>
      <c r="J21" s="412"/>
      <c r="K21" s="412"/>
      <c r="L21" s="412"/>
      <c r="M21" s="412"/>
      <c r="N21" s="412"/>
      <c r="O21" s="412"/>
      <c r="P21" s="412"/>
      <c r="Q21" s="412"/>
      <c r="R21" s="586"/>
      <c r="S21" s="412"/>
      <c r="T21" s="586"/>
      <c r="U21" s="412"/>
      <c r="V21" s="412"/>
      <c r="W21" s="412"/>
      <c r="X21" s="412"/>
      <c r="Y21" s="412"/>
      <c r="AD21" s="448"/>
    </row>
    <row r="22" spans="1:30">
      <c r="A22" s="180" t="s">
        <v>615</v>
      </c>
      <c r="B22" s="263" t="s">
        <v>17</v>
      </c>
      <c r="C22" s="218" t="s">
        <v>1893</v>
      </c>
      <c r="D22" s="182"/>
      <c r="E22" s="172"/>
      <c r="F22" s="264">
        <v>0.25</v>
      </c>
      <c r="G22" s="411">
        <v>243.1695445</v>
      </c>
      <c r="H22" s="575">
        <v>-1.3543620199999808</v>
      </c>
      <c r="I22" s="411">
        <v>0</v>
      </c>
      <c r="J22" s="575">
        <v>242.91903550000001</v>
      </c>
      <c r="K22" s="411">
        <v>-1.3529667800000011</v>
      </c>
      <c r="L22" s="575">
        <v>0</v>
      </c>
      <c r="M22" s="577">
        <v>14942073.025000002</v>
      </c>
      <c r="N22" s="265">
        <v>758477</v>
      </c>
      <c r="O22" s="577">
        <v>1050</v>
      </c>
      <c r="P22" s="266">
        <v>6.1447139919283772E-2</v>
      </c>
      <c r="Q22" s="578">
        <v>1.4583300749192373E-3</v>
      </c>
      <c r="R22" s="596"/>
      <c r="S22" s="267">
        <v>19.75</v>
      </c>
      <c r="U22" s="580">
        <v>3.4345924050632914E-2</v>
      </c>
      <c r="V22" s="268">
        <v>-5.5387710000000005E-3</v>
      </c>
      <c r="W22" s="580">
        <v>7.6732259999999997E-2</v>
      </c>
      <c r="X22" s="268">
        <v>8.3760749999999995E-2</v>
      </c>
      <c r="Y22" s="580">
        <v>5.848453E-2</v>
      </c>
    </row>
    <row r="23" spans="1:30">
      <c r="A23" s="180" t="s">
        <v>938</v>
      </c>
      <c r="B23" s="263" t="s">
        <v>144</v>
      </c>
      <c r="C23" s="218" t="s">
        <v>1250</v>
      </c>
      <c r="D23" s="456"/>
      <c r="E23" s="172"/>
      <c r="F23" s="264">
        <v>0.99</v>
      </c>
      <c r="G23" s="411">
        <v>42.706920740000001</v>
      </c>
      <c r="H23" s="575">
        <v>-0.98471470999999344</v>
      </c>
      <c r="I23" s="411">
        <v>1.00520136</v>
      </c>
      <c r="J23" s="575">
        <v>42.693275319999998</v>
      </c>
      <c r="K23" s="411">
        <v>-0.97918022999999677</v>
      </c>
      <c r="L23" s="575">
        <v>1.0098623</v>
      </c>
      <c r="M23" s="577">
        <v>1548209.0249999997</v>
      </c>
      <c r="N23" s="265">
        <v>313254</v>
      </c>
      <c r="O23" s="577">
        <v>373</v>
      </c>
      <c r="P23" s="266">
        <v>3.6251946948493569E-2</v>
      </c>
      <c r="Q23" s="578">
        <v>9.1765794434757759E-3</v>
      </c>
      <c r="R23" s="596"/>
      <c r="S23" s="267">
        <v>4.82</v>
      </c>
      <c r="U23" s="580">
        <v>8.6813278008298755E-3</v>
      </c>
      <c r="V23" s="268">
        <v>-4.5544549999999996E-2</v>
      </c>
      <c r="W23" s="580">
        <v>1.898975E-2</v>
      </c>
      <c r="X23" s="268">
        <v>4.9828479999999994E-2</v>
      </c>
      <c r="Y23" s="580" t="s">
        <v>157</v>
      </c>
    </row>
    <row r="24" spans="1:30">
      <c r="A24" s="180" t="s">
        <v>115</v>
      </c>
      <c r="B24" s="263" t="s">
        <v>17</v>
      </c>
      <c r="C24" s="218" t="s">
        <v>433</v>
      </c>
      <c r="D24" s="182"/>
      <c r="E24" s="172"/>
      <c r="F24" s="264">
        <v>0.55000000000000004</v>
      </c>
      <c r="G24" s="411">
        <v>126.78500680000001</v>
      </c>
      <c r="H24" s="575">
        <v>1.9514609000000209</v>
      </c>
      <c r="I24" s="411">
        <v>3.9240000000000004</v>
      </c>
      <c r="J24" s="575">
        <v>126.75132580000002</v>
      </c>
      <c r="K24" s="411">
        <v>1.9520016500000208</v>
      </c>
      <c r="L24" s="575">
        <v>3.9240000000000004</v>
      </c>
      <c r="M24" s="577">
        <v>9108828.7750000004</v>
      </c>
      <c r="N24" s="265">
        <v>2079954</v>
      </c>
      <c r="O24" s="577">
        <v>668</v>
      </c>
      <c r="P24" s="266">
        <v>7.1844684201255254E-2</v>
      </c>
      <c r="Q24" s="578">
        <v>3.3361296952976712E-3</v>
      </c>
      <c r="R24" s="596"/>
      <c r="S24" s="267">
        <v>4.3600000000000003</v>
      </c>
      <c r="U24" s="580">
        <v>2.8323623853211008E-2</v>
      </c>
      <c r="V24" s="268">
        <v>-1.5801350000000002E-2</v>
      </c>
      <c r="W24" s="580">
        <v>-3.1866889999999999E-3</v>
      </c>
      <c r="X24" s="268">
        <v>3.1865640000000001E-2</v>
      </c>
      <c r="Y24" s="580">
        <v>2.5424570000000001E-2</v>
      </c>
    </row>
    <row r="25" spans="1:30">
      <c r="A25" s="180" t="s">
        <v>482</v>
      </c>
      <c r="B25" s="263" t="s">
        <v>144</v>
      </c>
      <c r="C25" s="218" t="s">
        <v>489</v>
      </c>
      <c r="D25" s="182"/>
      <c r="E25" s="172"/>
      <c r="F25" s="264">
        <v>2.27</v>
      </c>
      <c r="G25" s="411">
        <v>8.5194328699999993</v>
      </c>
      <c r="H25" s="575">
        <v>-6.5751919999999922E-2</v>
      </c>
      <c r="I25" s="411">
        <v>-6.5751919999999991E-2</v>
      </c>
      <c r="J25" s="575">
        <v>2.0256462200000001</v>
      </c>
      <c r="K25" s="411">
        <v>0.34309808000000008</v>
      </c>
      <c r="L25" s="575">
        <v>0.34309808000000003</v>
      </c>
      <c r="M25" s="577">
        <v>362276.47000000009</v>
      </c>
      <c r="N25" s="265">
        <v>163192</v>
      </c>
      <c r="O25" s="577">
        <v>32</v>
      </c>
      <c r="P25" s="266">
        <v>4.2523543001988594E-2</v>
      </c>
      <c r="Q25" s="578">
        <v>1.3579301838379292E-2</v>
      </c>
      <c r="R25" s="596"/>
      <c r="S25" s="267">
        <v>2.21</v>
      </c>
      <c r="U25" s="580">
        <v>5.1583710407239816E-3</v>
      </c>
      <c r="V25" s="268">
        <v>0</v>
      </c>
      <c r="W25" s="580">
        <v>-6.6387749999999995E-2</v>
      </c>
      <c r="X25" s="268">
        <v>1.9001290000000001E-2</v>
      </c>
      <c r="Y25" s="580">
        <v>-1.0738300000000001E-2</v>
      </c>
    </row>
    <row r="26" spans="1:30">
      <c r="A26" s="180" t="s">
        <v>171</v>
      </c>
      <c r="B26" s="263" t="s">
        <v>17</v>
      </c>
      <c r="C26" s="218" t="s">
        <v>1145</v>
      </c>
      <c r="D26" s="182"/>
      <c r="E26" s="172"/>
      <c r="F26" s="264">
        <v>0.45</v>
      </c>
      <c r="G26" s="411">
        <v>199.12199454000003</v>
      </c>
      <c r="H26" s="575">
        <v>1.8770283000000119</v>
      </c>
      <c r="I26" s="411">
        <v>3.7170000000000001</v>
      </c>
      <c r="J26" s="575">
        <v>198.89302734</v>
      </c>
      <c r="K26" s="411">
        <v>1.8778335799999832</v>
      </c>
      <c r="L26" s="575">
        <v>3.7156618800000003</v>
      </c>
      <c r="M26" s="577">
        <v>14312020.945</v>
      </c>
      <c r="N26" s="265">
        <v>390451</v>
      </c>
      <c r="O26" s="577">
        <v>1271</v>
      </c>
      <c r="P26" s="266">
        <v>7.1875640750097919E-2</v>
      </c>
      <c r="Q26" s="578">
        <v>9.9370475934614389E-4</v>
      </c>
      <c r="R26" s="596"/>
      <c r="S26" s="267">
        <v>37.17</v>
      </c>
      <c r="U26" s="580">
        <v>3.2284100080710247E-2</v>
      </c>
      <c r="V26" s="268">
        <v>-9.3283580000000001E-3</v>
      </c>
      <c r="W26" s="580">
        <v>7.4633130000000006E-2</v>
      </c>
      <c r="X26" s="268">
        <v>0.1133067</v>
      </c>
      <c r="Y26" s="580">
        <v>8.4539880000000012E-2</v>
      </c>
    </row>
    <row r="27" spans="1:30">
      <c r="A27" s="180" t="s">
        <v>298</v>
      </c>
      <c r="B27" s="263" t="s">
        <v>17</v>
      </c>
      <c r="C27" s="218" t="s">
        <v>1147</v>
      </c>
      <c r="D27" s="182"/>
      <c r="E27" s="172"/>
      <c r="F27" s="264">
        <v>0.49</v>
      </c>
      <c r="G27" s="411">
        <v>49.716355920000005</v>
      </c>
      <c r="H27" s="575">
        <v>-0.32283348000000417</v>
      </c>
      <c r="I27" s="411">
        <v>0</v>
      </c>
      <c r="J27" s="575">
        <v>49.505924160000006</v>
      </c>
      <c r="K27" s="411">
        <v>-0.32215524000000206</v>
      </c>
      <c r="L27" s="575">
        <v>-6.8375999999999995E-4</v>
      </c>
      <c r="M27" s="577">
        <v>2878934.4999999995</v>
      </c>
      <c r="N27" s="265">
        <v>157702</v>
      </c>
      <c r="O27" s="577">
        <v>338</v>
      </c>
      <c r="P27" s="266">
        <v>5.7907190636268167E-2</v>
      </c>
      <c r="Q27" s="578">
        <v>1.6504023187270602E-3</v>
      </c>
      <c r="R27" s="596"/>
      <c r="S27" s="267">
        <v>18.48</v>
      </c>
      <c r="U27" s="580">
        <v>4.2748917748917752E-2</v>
      </c>
      <c r="V27" s="268">
        <v>-6.4516130000000001E-3</v>
      </c>
      <c r="W27" s="580">
        <v>1.427146E-2</v>
      </c>
      <c r="X27" s="268">
        <v>3.7613439999999998E-2</v>
      </c>
      <c r="Y27" s="580">
        <v>2.254511E-2</v>
      </c>
    </row>
    <row r="28" spans="1:30">
      <c r="A28" s="180" t="s">
        <v>34</v>
      </c>
      <c r="B28" s="263" t="s">
        <v>17</v>
      </c>
      <c r="C28" s="218" t="s">
        <v>451</v>
      </c>
      <c r="D28" s="182"/>
      <c r="E28" s="172"/>
      <c r="F28" s="264">
        <v>0.5</v>
      </c>
      <c r="G28" s="411">
        <v>26.969125040000002</v>
      </c>
      <c r="H28" s="575">
        <v>-0.36972143999999763</v>
      </c>
      <c r="I28" s="411">
        <v>0</v>
      </c>
      <c r="J28" s="575">
        <v>26.951202590000001</v>
      </c>
      <c r="K28" s="411">
        <v>-0.36947574000000211</v>
      </c>
      <c r="L28" s="575">
        <v>0</v>
      </c>
      <c r="M28" s="577">
        <v>1188849.69</v>
      </c>
      <c r="N28" s="265">
        <v>91192</v>
      </c>
      <c r="O28" s="577">
        <v>168</v>
      </c>
      <c r="P28" s="266">
        <v>4.4081878378950917E-2</v>
      </c>
      <c r="Q28" s="578">
        <v>2.072292559502273E-3</v>
      </c>
      <c r="R28" s="596"/>
      <c r="S28" s="267">
        <v>13.13</v>
      </c>
      <c r="U28" s="580">
        <v>2.5195049504950492E-2</v>
      </c>
      <c r="V28" s="268">
        <v>-1.3523670000000002E-2</v>
      </c>
      <c r="W28" s="580">
        <v>1.3620169999999999E-4</v>
      </c>
      <c r="X28" s="268">
        <v>4.0639050000000003E-2</v>
      </c>
      <c r="Y28" s="580">
        <v>2.7967289999999999E-2</v>
      </c>
    </row>
    <row r="29" spans="1:30" s="372" customFormat="1">
      <c r="A29" s="180" t="s">
        <v>87</v>
      </c>
      <c r="B29" s="263" t="s">
        <v>17</v>
      </c>
      <c r="C29" s="218" t="s">
        <v>462</v>
      </c>
      <c r="D29" s="182"/>
      <c r="E29" s="172"/>
      <c r="F29" s="264">
        <v>0.3</v>
      </c>
      <c r="G29" s="411">
        <v>796.29670853999994</v>
      </c>
      <c r="H29" s="575">
        <v>2.7775934399999378</v>
      </c>
      <c r="I29" s="411">
        <v>8.7947999999998832</v>
      </c>
      <c r="J29" s="575">
        <v>795.06273527999997</v>
      </c>
      <c r="K29" s="411">
        <v>2.7538528799999953</v>
      </c>
      <c r="L29" s="575">
        <v>8.7618823199999998</v>
      </c>
      <c r="M29" s="577">
        <v>44346754.81000001</v>
      </c>
      <c r="N29" s="265">
        <v>711174</v>
      </c>
      <c r="O29" s="577">
        <v>4892</v>
      </c>
      <c r="P29" s="266">
        <v>5.569124465089053E-2</v>
      </c>
      <c r="Q29" s="578">
        <v>6.9206539553835506E-4</v>
      </c>
      <c r="R29" s="596"/>
      <c r="S29" s="267">
        <v>62.82</v>
      </c>
      <c r="T29" s="395"/>
      <c r="U29" s="580">
        <v>3.970770455269023E-2</v>
      </c>
      <c r="V29" s="268">
        <v>-7.5829389999999995E-3</v>
      </c>
      <c r="W29" s="580">
        <v>3.317784E-2</v>
      </c>
      <c r="X29" s="268">
        <v>8.1706369999999987E-2</v>
      </c>
      <c r="Y29" s="580">
        <v>7.1462079999999997E-2</v>
      </c>
      <c r="AD29" s="449"/>
    </row>
    <row r="30" spans="1:30">
      <c r="A30" s="369" t="s">
        <v>349</v>
      </c>
      <c r="B30" s="441"/>
      <c r="C30" s="371"/>
      <c r="D30" s="371"/>
      <c r="E30" s="172"/>
      <c r="F30" s="387"/>
      <c r="G30" s="412"/>
      <c r="H30" s="412"/>
      <c r="I30" s="412"/>
      <c r="J30" s="412"/>
      <c r="K30" s="412"/>
      <c r="L30" s="412"/>
      <c r="M30" s="412"/>
      <c r="N30" s="412"/>
      <c r="O30" s="412"/>
      <c r="P30" s="412"/>
      <c r="Q30" s="412"/>
      <c r="R30" s="586"/>
      <c r="S30" s="412"/>
      <c r="T30" s="586"/>
      <c r="U30" s="412"/>
      <c r="V30" s="412"/>
      <c r="W30" s="412"/>
      <c r="X30" s="412"/>
      <c r="Y30" s="412"/>
    </row>
    <row r="31" spans="1:30">
      <c r="A31" s="180" t="s">
        <v>1004</v>
      </c>
      <c r="B31" s="263" t="s">
        <v>17</v>
      </c>
      <c r="C31" s="218" t="s">
        <v>1868</v>
      </c>
      <c r="D31" s="499"/>
      <c r="E31" s="172"/>
      <c r="F31" s="264">
        <v>0.48</v>
      </c>
      <c r="G31" s="411">
        <v>195.14244199999996</v>
      </c>
      <c r="H31" s="575">
        <v>-1.9887295000000298</v>
      </c>
      <c r="I31" s="411">
        <v>-4.5540000000000003</v>
      </c>
      <c r="J31" s="575">
        <v>193.69465455999998</v>
      </c>
      <c r="K31" s="411">
        <v>-2.0258690000000299</v>
      </c>
      <c r="L31" s="575">
        <v>-4.5727827199999993</v>
      </c>
      <c r="M31" s="577">
        <v>16312294.849999994</v>
      </c>
      <c r="N31" s="265">
        <v>823309</v>
      </c>
      <c r="O31" s="577">
        <v>1241</v>
      </c>
      <c r="P31" s="266">
        <v>8.3591732699542606E-2</v>
      </c>
      <c r="Q31" s="578">
        <v>1.4086855319645974E-3</v>
      </c>
      <c r="R31" s="596"/>
      <c r="S31" s="267">
        <v>20.239999999999998</v>
      </c>
      <c r="U31" s="580">
        <v>6.034239130434783E-3</v>
      </c>
      <c r="V31" s="268">
        <v>1.048427E-2</v>
      </c>
      <c r="W31" s="580">
        <v>0.2027485</v>
      </c>
      <c r="X31" s="268">
        <v>2.0969509999999997E-2</v>
      </c>
      <c r="Y31" s="580" t="s">
        <v>157</v>
      </c>
    </row>
    <row r="32" spans="1:30">
      <c r="A32" s="180" t="s">
        <v>170</v>
      </c>
      <c r="B32" s="263" t="s">
        <v>17</v>
      </c>
      <c r="C32" s="218" t="s">
        <v>1144</v>
      </c>
      <c r="D32" s="182"/>
      <c r="E32" s="172"/>
      <c r="F32" s="264">
        <v>0.28000000000000003</v>
      </c>
      <c r="G32" s="411">
        <v>179.17098485</v>
      </c>
      <c r="H32" s="575">
        <v>-11.641842150000006</v>
      </c>
      <c r="I32" s="411">
        <v>-7.9920666000000002</v>
      </c>
      <c r="J32" s="575">
        <v>178.51290062999999</v>
      </c>
      <c r="K32" s="411">
        <v>-11.629158170000016</v>
      </c>
      <c r="L32" s="575">
        <v>-7.9922127500000002</v>
      </c>
      <c r="M32" s="577">
        <v>10026690.15</v>
      </c>
      <c r="N32" s="265">
        <v>348730</v>
      </c>
      <c r="O32" s="577">
        <v>994</v>
      </c>
      <c r="P32" s="266">
        <v>5.5961573010240677E-2</v>
      </c>
      <c r="Q32" s="578">
        <v>1.0210545771684131E-3</v>
      </c>
      <c r="R32" s="596"/>
      <c r="S32" s="267">
        <v>29.23</v>
      </c>
      <c r="U32" s="580">
        <v>6.1922682175846733E-2</v>
      </c>
      <c r="V32" s="268">
        <v>2.7906570000000002E-3</v>
      </c>
      <c r="W32" s="580">
        <v>9.5062209999999994E-2</v>
      </c>
      <c r="X32" s="268">
        <v>0.19150010000000001</v>
      </c>
      <c r="Y32" s="580">
        <v>6.6922789999999996E-2</v>
      </c>
    </row>
    <row r="33" spans="1:30">
      <c r="A33" s="180" t="s">
        <v>172</v>
      </c>
      <c r="B33" s="263" t="s">
        <v>17</v>
      </c>
      <c r="C33" s="218" t="s">
        <v>1146</v>
      </c>
      <c r="D33" s="182"/>
      <c r="E33" s="172"/>
      <c r="F33" s="264">
        <v>0.35</v>
      </c>
      <c r="G33" s="411">
        <v>382.46075784000004</v>
      </c>
      <c r="H33" s="575">
        <v>-8.2269805399999623</v>
      </c>
      <c r="I33" s="411">
        <v>-1.8760000000000003</v>
      </c>
      <c r="J33" s="575">
        <v>381.65914304</v>
      </c>
      <c r="K33" s="411">
        <v>-8.2137342400000097</v>
      </c>
      <c r="L33" s="575">
        <v>-1.8760000000000003</v>
      </c>
      <c r="M33" s="577">
        <v>34928491.515000008</v>
      </c>
      <c r="N33" s="265">
        <v>938634</v>
      </c>
      <c r="O33" s="577">
        <v>2644</v>
      </c>
      <c r="P33" s="266">
        <v>9.1325687143077081E-2</v>
      </c>
      <c r="Q33" s="578">
        <v>8.7955403716336543E-4</v>
      </c>
      <c r="R33" s="596"/>
      <c r="S33" s="267">
        <v>37.520000000000003</v>
      </c>
      <c r="U33" s="580">
        <v>5.0373134328358202E-2</v>
      </c>
      <c r="V33" s="268">
        <v>-1.8058100000000001E-2</v>
      </c>
      <c r="W33" s="580">
        <v>0.1798862</v>
      </c>
      <c r="X33" s="268">
        <v>0.16140579999999999</v>
      </c>
      <c r="Y33" s="580">
        <v>0.13673750000000001</v>
      </c>
    </row>
    <row r="34" spans="1:30">
      <c r="A34" s="180" t="s">
        <v>32</v>
      </c>
      <c r="B34" s="263" t="s">
        <v>17</v>
      </c>
      <c r="C34" s="218" t="s">
        <v>1023</v>
      </c>
      <c r="D34" s="182"/>
      <c r="E34" s="172"/>
      <c r="F34" s="264">
        <v>0.34</v>
      </c>
      <c r="G34" s="411">
        <v>114.93946480000001</v>
      </c>
      <c r="H34" s="575">
        <v>-1.8796051999999881</v>
      </c>
      <c r="I34" s="411">
        <v>-1.0549999999999999</v>
      </c>
      <c r="J34" s="575">
        <v>114.73049040000001</v>
      </c>
      <c r="K34" s="411">
        <v>-1.8825395999999941</v>
      </c>
      <c r="L34" s="575">
        <v>-1.0593888</v>
      </c>
      <c r="M34" s="577">
        <v>5470184.3499999996</v>
      </c>
      <c r="N34" s="265">
        <v>264078</v>
      </c>
      <c r="O34" s="577">
        <v>267</v>
      </c>
      <c r="P34" s="266">
        <v>4.7591872465374475E-2</v>
      </c>
      <c r="Q34" s="578">
        <v>1.0800803114288835E-3</v>
      </c>
      <c r="R34" s="596"/>
      <c r="S34" s="267">
        <v>21.1</v>
      </c>
      <c r="U34" s="580">
        <v>4.0720094786729853E-2</v>
      </c>
      <c r="V34" s="268">
        <v>-7.058824E-3</v>
      </c>
      <c r="W34" s="580">
        <v>9.9329550000000003E-2</v>
      </c>
      <c r="X34" s="268">
        <v>0.1632613</v>
      </c>
      <c r="Y34" s="580">
        <v>6.1331379999999998E-2</v>
      </c>
    </row>
    <row r="35" spans="1:30">
      <c r="A35" s="180" t="s">
        <v>33</v>
      </c>
      <c r="B35" s="263" t="s">
        <v>17</v>
      </c>
      <c r="C35" s="218" t="s">
        <v>1022</v>
      </c>
      <c r="D35" s="182"/>
      <c r="E35" s="172"/>
      <c r="F35" s="264">
        <v>0.34</v>
      </c>
      <c r="G35" s="411">
        <v>146.28575699999999</v>
      </c>
      <c r="H35" s="575">
        <v>-2.8173553199999928</v>
      </c>
      <c r="I35" s="411">
        <v>0</v>
      </c>
      <c r="J35" s="575">
        <v>146.0117745</v>
      </c>
      <c r="K35" s="411">
        <v>-2.8120786200000047</v>
      </c>
      <c r="L35" s="575">
        <v>0</v>
      </c>
      <c r="M35" s="577">
        <v>9942024.2800000012</v>
      </c>
      <c r="N35" s="265">
        <v>741767</v>
      </c>
      <c r="O35" s="577">
        <v>1508</v>
      </c>
      <c r="P35" s="266">
        <v>6.7963036756886738E-2</v>
      </c>
      <c r="Q35" s="578">
        <v>1.4230952713990485E-3</v>
      </c>
      <c r="R35" s="596"/>
      <c r="S35" s="267">
        <v>13.5</v>
      </c>
      <c r="U35" s="580">
        <v>8.0193629629629642E-2</v>
      </c>
      <c r="V35" s="268">
        <v>-1.8895349999999998E-2</v>
      </c>
      <c r="W35" s="580">
        <v>0.20514849999999998</v>
      </c>
      <c r="X35" s="268">
        <v>0.19133269999999999</v>
      </c>
      <c r="Y35" s="580">
        <v>0.1547692</v>
      </c>
    </row>
    <row r="36" spans="1:30">
      <c r="A36" s="180" t="s">
        <v>1406</v>
      </c>
      <c r="B36" s="263" t="s">
        <v>17</v>
      </c>
      <c r="C36" s="218" t="s">
        <v>1410</v>
      </c>
      <c r="D36" s="609"/>
      <c r="E36" s="172"/>
      <c r="F36" s="264">
        <v>0.25</v>
      </c>
      <c r="G36" s="411">
        <v>2.4925000000000002</v>
      </c>
      <c r="H36" s="575">
        <v>-2.5000000000000001E-3</v>
      </c>
      <c r="I36" s="411">
        <v>-2.9016518965363506E-16</v>
      </c>
      <c r="J36" s="575">
        <v>2.4925000000000002</v>
      </c>
      <c r="K36" s="411">
        <v>-2.5000000000000001E-3</v>
      </c>
      <c r="L36" s="575">
        <v>0</v>
      </c>
      <c r="M36" s="577">
        <v>209986.01999999996</v>
      </c>
      <c r="N36" s="265">
        <v>21380</v>
      </c>
      <c r="O36" s="577">
        <v>33</v>
      </c>
      <c r="P36" s="266">
        <v>8.4247149448345021E-2</v>
      </c>
      <c r="Q36" s="578">
        <v>1.9636458807846236E-3</v>
      </c>
      <c r="R36" s="596"/>
      <c r="S36" s="267">
        <v>9.76</v>
      </c>
      <c r="U36" s="580">
        <v>0</v>
      </c>
      <c r="V36" s="268">
        <v>-2.2044090000000002E-2</v>
      </c>
      <c r="W36" s="580" t="s">
        <v>157</v>
      </c>
      <c r="X36" s="268" t="s">
        <v>157</v>
      </c>
      <c r="Y36" s="580" t="s">
        <v>157</v>
      </c>
    </row>
    <row r="37" spans="1:30">
      <c r="A37" s="180" t="s">
        <v>116</v>
      </c>
      <c r="B37" s="263" t="s">
        <v>17</v>
      </c>
      <c r="C37" s="218" t="s">
        <v>1920</v>
      </c>
      <c r="D37" s="182"/>
      <c r="E37" s="172"/>
      <c r="F37" s="264">
        <v>0.34</v>
      </c>
      <c r="G37" s="411">
        <v>40.924757200000002</v>
      </c>
      <c r="H37" s="575">
        <v>-1.4746627999999971</v>
      </c>
      <c r="I37" s="411">
        <v>-1.1919999999999944</v>
      </c>
      <c r="J37" s="575">
        <v>40.923887039999997</v>
      </c>
      <c r="K37" s="411">
        <v>-1.4746569600000008</v>
      </c>
      <c r="L37" s="575">
        <v>-1.1919999999999999</v>
      </c>
      <c r="M37" s="577">
        <v>2278571.23</v>
      </c>
      <c r="N37" s="265">
        <v>192848</v>
      </c>
      <c r="O37" s="577">
        <v>202</v>
      </c>
      <c r="P37" s="266">
        <v>5.5677086093989088E-2</v>
      </c>
      <c r="Q37" s="578">
        <v>1.3132536149253213E-3</v>
      </c>
      <c r="R37" s="596"/>
      <c r="S37" s="267">
        <v>11.92</v>
      </c>
      <c r="U37" s="580">
        <v>3.5158892617449672E-2</v>
      </c>
      <c r="V37" s="268">
        <v>-6.6666669999999994E-3</v>
      </c>
      <c r="W37" s="580">
        <v>9.7682619999999998E-2</v>
      </c>
      <c r="X37" s="268">
        <v>0.16289180000000003</v>
      </c>
      <c r="Y37" s="580">
        <v>6.01205E-2</v>
      </c>
    </row>
    <row r="38" spans="1:30" s="372" customFormat="1">
      <c r="A38" s="180" t="s">
        <v>117</v>
      </c>
      <c r="B38" s="263" t="s">
        <v>17</v>
      </c>
      <c r="C38" s="218" t="s">
        <v>1921</v>
      </c>
      <c r="D38" s="182"/>
      <c r="E38" s="172"/>
      <c r="F38" s="264">
        <v>0.34</v>
      </c>
      <c r="G38" s="411">
        <v>178.48201503999999</v>
      </c>
      <c r="H38" s="575">
        <v>-3.7905261599999962</v>
      </c>
      <c r="I38" s="411">
        <v>-0.77200000000000002</v>
      </c>
      <c r="J38" s="575">
        <v>178.28438303999999</v>
      </c>
      <c r="K38" s="411">
        <v>-3.7871981599999964</v>
      </c>
      <c r="L38" s="575">
        <v>-0.77200000000000002</v>
      </c>
      <c r="M38" s="577">
        <v>18141510.610000003</v>
      </c>
      <c r="N38" s="265">
        <v>2370438</v>
      </c>
      <c r="O38" s="577">
        <v>2078</v>
      </c>
      <c r="P38" s="266">
        <v>0.10164335384679667</v>
      </c>
      <c r="Q38" s="578">
        <v>1.728138478977537E-3</v>
      </c>
      <c r="R38" s="596"/>
      <c r="S38" s="267">
        <v>7.72</v>
      </c>
      <c r="T38" s="395"/>
      <c r="U38" s="580">
        <v>6.013730569948187E-2</v>
      </c>
      <c r="V38" s="268">
        <v>-1.6560510000000001E-2</v>
      </c>
      <c r="W38" s="580">
        <v>0.20788570000000001</v>
      </c>
      <c r="X38" s="268">
        <v>0.202238</v>
      </c>
      <c r="Y38" s="580">
        <v>0.16104500000000002</v>
      </c>
      <c r="AD38" s="449"/>
    </row>
    <row r="39" spans="1:30">
      <c r="A39" s="369" t="s">
        <v>350</v>
      </c>
      <c r="B39" s="441"/>
      <c r="C39" s="371"/>
      <c r="D39" s="371"/>
      <c r="E39" s="172"/>
      <c r="F39" s="387"/>
      <c r="G39" s="412"/>
      <c r="H39" s="412"/>
      <c r="I39" s="412"/>
      <c r="J39" s="412"/>
      <c r="K39" s="412"/>
      <c r="L39" s="412"/>
      <c r="M39" s="412"/>
      <c r="N39" s="412"/>
      <c r="O39" s="412"/>
      <c r="P39" s="412"/>
      <c r="Q39" s="412"/>
      <c r="R39" s="586"/>
      <c r="S39" s="412"/>
      <c r="T39" s="586"/>
      <c r="U39" s="412"/>
      <c r="V39" s="412"/>
      <c r="W39" s="412"/>
      <c r="X39" s="412"/>
      <c r="Y39" s="412"/>
    </row>
    <row r="40" spans="1:30">
      <c r="A40" s="180" t="s">
        <v>1015</v>
      </c>
      <c r="B40" s="263" t="s">
        <v>144</v>
      </c>
      <c r="C40" s="218" t="s">
        <v>1016</v>
      </c>
      <c r="D40" s="503"/>
      <c r="E40" s="172"/>
      <c r="F40" s="264">
        <v>0.78</v>
      </c>
      <c r="G40" s="411">
        <v>406.26733889999997</v>
      </c>
      <c r="H40" s="575">
        <v>19.09875221999997</v>
      </c>
      <c r="I40" s="411">
        <v>12.423431759999948</v>
      </c>
      <c r="J40" s="575">
        <v>109.21218954000001</v>
      </c>
      <c r="K40" s="411">
        <v>3.8072281800000072</v>
      </c>
      <c r="L40" s="575">
        <v>1.9899012600000001</v>
      </c>
      <c r="M40" s="577">
        <v>7040720.8099999996</v>
      </c>
      <c r="N40" s="265">
        <v>2046863</v>
      </c>
      <c r="O40" s="577">
        <v>245</v>
      </c>
      <c r="P40" s="266">
        <v>1.7330265408642721E-2</v>
      </c>
      <c r="Q40" s="578">
        <v>3.9078577347718526E-3</v>
      </c>
      <c r="R40" s="596"/>
      <c r="S40" s="267">
        <v>3.54</v>
      </c>
      <c r="U40" s="580">
        <v>3.6949152542372882E-2</v>
      </c>
      <c r="V40" s="268">
        <v>1.7241380000000001E-2</v>
      </c>
      <c r="W40" s="580">
        <v>0.1150827</v>
      </c>
      <c r="X40" s="268">
        <v>0.1314872</v>
      </c>
      <c r="Y40" s="580" t="s">
        <v>157</v>
      </c>
    </row>
    <row r="41" spans="1:30">
      <c r="A41" s="180" t="s">
        <v>1261</v>
      </c>
      <c r="B41" s="263" t="s">
        <v>17</v>
      </c>
      <c r="C41" s="218" t="s">
        <v>1853</v>
      </c>
      <c r="D41" s="554"/>
      <c r="E41" s="172"/>
      <c r="F41" s="264">
        <v>0.35</v>
      </c>
      <c r="G41" s="411">
        <v>22.576534370000001</v>
      </c>
      <c r="H41" s="575">
        <v>3.7845791600000038</v>
      </c>
      <c r="I41" s="411">
        <v>3.7545000000000033</v>
      </c>
      <c r="J41" s="575">
        <v>22.349061729999999</v>
      </c>
      <c r="K41" s="411">
        <v>3.7842156400000007</v>
      </c>
      <c r="L41" s="575">
        <v>3.7545000000000002</v>
      </c>
      <c r="M41" s="577">
        <v>4276478.18</v>
      </c>
      <c r="N41" s="265">
        <v>172742</v>
      </c>
      <c r="O41" s="577">
        <v>228</v>
      </c>
      <c r="P41" s="266">
        <v>0.18942137486268223</v>
      </c>
      <c r="Q41" s="578">
        <v>1.26483050765886E-3</v>
      </c>
      <c r="R41" s="596"/>
      <c r="S41" s="267">
        <v>25.03</v>
      </c>
      <c r="U41" s="580">
        <v>2.7270275669196958E-2</v>
      </c>
      <c r="V41" s="268">
        <v>1.6006400000000002E-3</v>
      </c>
      <c r="W41" s="580">
        <v>0.13994579999999998</v>
      </c>
      <c r="X41" s="268" t="s">
        <v>157</v>
      </c>
      <c r="Y41" s="580" t="s">
        <v>157</v>
      </c>
    </row>
    <row r="42" spans="1:30">
      <c r="A42" s="180" t="s">
        <v>591</v>
      </c>
      <c r="B42" s="263" t="s">
        <v>17</v>
      </c>
      <c r="C42" s="218" t="s">
        <v>595</v>
      </c>
      <c r="D42" s="182"/>
      <c r="E42" s="172"/>
      <c r="F42" s="264">
        <v>0.3</v>
      </c>
      <c r="G42" s="411">
        <v>55.895130000000002</v>
      </c>
      <c r="H42" s="575">
        <v>0.92652435000000144</v>
      </c>
      <c r="I42" s="411">
        <v>1.2</v>
      </c>
      <c r="J42" s="575">
        <v>55.892130000000002</v>
      </c>
      <c r="K42" s="411">
        <v>0.92653935000000154</v>
      </c>
      <c r="L42" s="575">
        <v>1.2</v>
      </c>
      <c r="M42" s="577">
        <v>2230210.83</v>
      </c>
      <c r="N42" s="265">
        <v>75371</v>
      </c>
      <c r="O42" s="577">
        <v>108</v>
      </c>
      <c r="P42" s="266">
        <v>3.9899913105130982E-2</v>
      </c>
      <c r="Q42" s="578">
        <v>2.0599262608537784E-3</v>
      </c>
      <c r="R42" s="596"/>
      <c r="S42" s="267">
        <v>30.04</v>
      </c>
      <c r="U42" s="580">
        <v>4.9286517976031952E-2</v>
      </c>
      <c r="V42" s="268">
        <v>-3.6484239999999999E-3</v>
      </c>
      <c r="W42" s="580">
        <v>9.3081929999999993E-2</v>
      </c>
      <c r="X42" s="268">
        <v>8.4506150000000002E-2</v>
      </c>
      <c r="Y42" s="580">
        <v>6.4003370000000004E-2</v>
      </c>
    </row>
    <row r="43" spans="1:30">
      <c r="A43" s="180" t="s">
        <v>386</v>
      </c>
      <c r="B43" s="263" t="s">
        <v>144</v>
      </c>
      <c r="C43" s="218" t="s">
        <v>1903</v>
      </c>
      <c r="D43" s="182"/>
      <c r="E43" s="172"/>
      <c r="F43" s="264">
        <v>0.49</v>
      </c>
      <c r="G43" s="411">
        <v>27.794219940000001</v>
      </c>
      <c r="H43" s="575">
        <v>-0.26106030000000074</v>
      </c>
      <c r="I43" s="411">
        <v>0</v>
      </c>
      <c r="J43" s="575">
        <v>27.793102040000004</v>
      </c>
      <c r="K43" s="411">
        <v>-0.26104980000000072</v>
      </c>
      <c r="L43" s="575">
        <v>0</v>
      </c>
      <c r="M43" s="577">
        <v>1817296.65</v>
      </c>
      <c r="N43" s="265">
        <v>114688</v>
      </c>
      <c r="O43" s="577">
        <v>147</v>
      </c>
      <c r="P43" s="266">
        <v>6.5383977457292866E-2</v>
      </c>
      <c r="Q43" s="578">
        <v>3.1958805189747468E-3</v>
      </c>
      <c r="R43" s="596"/>
      <c r="S43" s="267">
        <v>15.97</v>
      </c>
      <c r="U43" s="580">
        <v>4.369749530369442E-2</v>
      </c>
      <c r="V43" s="268">
        <v>-9.3052110000000007E-3</v>
      </c>
      <c r="W43" s="580">
        <v>4.1070520000000006E-2</v>
      </c>
      <c r="X43" s="268">
        <v>6.1622110000000001E-2</v>
      </c>
      <c r="Y43" s="580">
        <v>3.9002340000000003E-2</v>
      </c>
    </row>
    <row r="44" spans="1:30">
      <c r="A44" s="180" t="s">
        <v>1366</v>
      </c>
      <c r="B44" s="263" t="s">
        <v>17</v>
      </c>
      <c r="C44" s="218" t="s">
        <v>1373</v>
      </c>
      <c r="D44" s="574"/>
      <c r="E44" s="172"/>
      <c r="F44" s="264">
        <v>0.6</v>
      </c>
      <c r="G44" s="411">
        <v>6.9874171600000006</v>
      </c>
      <c r="H44" s="575">
        <v>4.50600852</v>
      </c>
      <c r="I44" s="411">
        <v>4.4909999999999997</v>
      </c>
      <c r="J44" s="575">
        <v>6.9874171600000006</v>
      </c>
      <c r="K44" s="411">
        <v>3.01800852</v>
      </c>
      <c r="L44" s="575">
        <v>2.9940000000000002</v>
      </c>
      <c r="M44" s="577">
        <v>2925509.8199999994</v>
      </c>
      <c r="N44" s="265">
        <v>295729</v>
      </c>
      <c r="O44" s="577">
        <v>328</v>
      </c>
      <c r="P44" s="266">
        <v>0.41868257655307922</v>
      </c>
      <c r="Q44" s="578">
        <v>2.354165681638984E-3</v>
      </c>
      <c r="R44" s="596"/>
      <c r="S44" s="267">
        <v>9.98</v>
      </c>
      <c r="U44" s="580">
        <v>5.7943687374749489E-2</v>
      </c>
      <c r="V44" s="268">
        <v>6.0483869999999997E-3</v>
      </c>
      <c r="W44" s="580" t="s">
        <v>157</v>
      </c>
      <c r="X44" s="268" t="s">
        <v>157</v>
      </c>
      <c r="Y44" s="580" t="s">
        <v>157</v>
      </c>
    </row>
    <row r="45" spans="1:30">
      <c r="A45" s="180" t="s">
        <v>283</v>
      </c>
      <c r="B45" s="263" t="s">
        <v>144</v>
      </c>
      <c r="C45" s="218" t="s">
        <v>1907</v>
      </c>
      <c r="D45" s="182"/>
      <c r="E45" s="172"/>
      <c r="F45" s="264">
        <v>1.38</v>
      </c>
      <c r="G45" s="411">
        <v>409.78998480000001</v>
      </c>
      <c r="H45" s="575">
        <v>141.44951745000003</v>
      </c>
      <c r="I45" s="411">
        <v>134.06400000000005</v>
      </c>
      <c r="J45" s="575">
        <v>409.42031759999998</v>
      </c>
      <c r="K45" s="411">
        <v>137.19057764999997</v>
      </c>
      <c r="L45" s="575">
        <v>129.698016</v>
      </c>
      <c r="M45" s="577">
        <v>465265790.85499984</v>
      </c>
      <c r="N45" s="265">
        <v>136702859</v>
      </c>
      <c r="O45" s="577">
        <v>6817</v>
      </c>
      <c r="P45" s="266">
        <v>1.1353761880785718</v>
      </c>
      <c r="Q45" s="578">
        <v>2.1663469199605691E-3</v>
      </c>
      <c r="R45" s="596"/>
      <c r="S45" s="267">
        <v>3.36</v>
      </c>
      <c r="U45" s="580">
        <v>0</v>
      </c>
      <c r="V45" s="268">
        <v>2.7522939999999999E-2</v>
      </c>
      <c r="W45" s="580">
        <v>-0.17647060000000001</v>
      </c>
      <c r="X45" s="268">
        <v>-0.24606610000000001</v>
      </c>
      <c r="Y45" s="580">
        <v>-0.23210419999999998</v>
      </c>
    </row>
    <row r="46" spans="1:30">
      <c r="A46" s="180" t="s">
        <v>143</v>
      </c>
      <c r="B46" s="263" t="s">
        <v>144</v>
      </c>
      <c r="C46" s="218" t="s">
        <v>1914</v>
      </c>
      <c r="D46" s="182"/>
      <c r="E46" s="172"/>
      <c r="F46" s="264">
        <v>1.48</v>
      </c>
      <c r="G46" s="411">
        <v>50.004430300000003</v>
      </c>
      <c r="H46" s="575">
        <v>0.29899960000000891</v>
      </c>
      <c r="I46" s="411">
        <v>-0.42049999999999998</v>
      </c>
      <c r="J46" s="575">
        <v>49.814818439999996</v>
      </c>
      <c r="K46" s="411">
        <v>0.29629408000000568</v>
      </c>
      <c r="L46" s="575">
        <v>-0.42049999999999998</v>
      </c>
      <c r="M46" s="577">
        <v>10511728.229999999</v>
      </c>
      <c r="N46" s="265">
        <v>1242243</v>
      </c>
      <c r="O46" s="577">
        <v>607</v>
      </c>
      <c r="P46" s="266">
        <v>0.21021593820657922</v>
      </c>
      <c r="Q46" s="578">
        <v>1.2221471743203952E-3</v>
      </c>
      <c r="R46" s="596"/>
      <c r="S46" s="267">
        <v>8.41</v>
      </c>
      <c r="U46" s="580">
        <v>0</v>
      </c>
      <c r="V46" s="268">
        <v>1.447527E-2</v>
      </c>
      <c r="W46" s="580">
        <v>-5.5056180000000003E-2</v>
      </c>
      <c r="X46" s="268">
        <v>-0.10061429999999999</v>
      </c>
      <c r="Y46" s="580">
        <v>-8.3098740000000004E-2</v>
      </c>
    </row>
    <row r="47" spans="1:30">
      <c r="A47" s="180" t="s">
        <v>1033</v>
      </c>
      <c r="B47" s="263" t="s">
        <v>17</v>
      </c>
      <c r="C47" s="218" t="s">
        <v>1132</v>
      </c>
      <c r="D47" s="511"/>
      <c r="E47" s="172"/>
      <c r="F47" s="264">
        <v>0.35</v>
      </c>
      <c r="G47" s="411">
        <v>77.235768960000001</v>
      </c>
      <c r="H47" s="575">
        <v>-2.1557625599999874</v>
      </c>
      <c r="I47" s="411">
        <v>0</v>
      </c>
      <c r="J47" s="575">
        <v>77.210292680000009</v>
      </c>
      <c r="K47" s="411">
        <v>-2.1307010799999833</v>
      </c>
      <c r="L47" s="575">
        <v>2.3689200000000001E-2</v>
      </c>
      <c r="M47" s="577">
        <v>3612902.0949999997</v>
      </c>
      <c r="N47" s="265">
        <v>172914</v>
      </c>
      <c r="O47" s="577">
        <v>153</v>
      </c>
      <c r="P47" s="266">
        <v>4.6777576550977341E-2</v>
      </c>
      <c r="Q47" s="578">
        <v>1.4900448656023067E-3</v>
      </c>
      <c r="R47" s="596"/>
      <c r="S47" s="267">
        <v>20.78</v>
      </c>
      <c r="U47" s="580">
        <v>4.331087584215592E-2</v>
      </c>
      <c r="V47" s="268">
        <v>-2.715356E-2</v>
      </c>
      <c r="W47" s="580">
        <v>1.2359810000000001E-2</v>
      </c>
      <c r="X47" s="268">
        <v>7.346519E-2</v>
      </c>
      <c r="Y47" s="580" t="s">
        <v>157</v>
      </c>
    </row>
    <row r="48" spans="1:30">
      <c r="A48" s="180" t="s">
        <v>1028</v>
      </c>
      <c r="B48" s="263" t="s">
        <v>17</v>
      </c>
      <c r="C48" s="218" t="s">
        <v>1029</v>
      </c>
      <c r="D48" s="508"/>
      <c r="E48" s="172"/>
      <c r="F48" s="264">
        <v>0.13</v>
      </c>
      <c r="G48" s="411">
        <v>38.428265400000001</v>
      </c>
      <c r="H48" s="575">
        <v>-3.7142605199999958</v>
      </c>
      <c r="I48" s="411">
        <v>-3.5174999999999943</v>
      </c>
      <c r="J48" s="575">
        <v>38.4164466</v>
      </c>
      <c r="K48" s="411">
        <v>-3.7142050799999984</v>
      </c>
      <c r="L48" s="575">
        <v>-3.5175000000000001</v>
      </c>
      <c r="M48" s="577">
        <v>6274504.3150000013</v>
      </c>
      <c r="N48" s="265">
        <v>269757</v>
      </c>
      <c r="O48" s="577">
        <v>328</v>
      </c>
      <c r="P48" s="266">
        <v>0.16327836423759062</v>
      </c>
      <c r="Q48" s="578">
        <v>1.6012557120165605E-3</v>
      </c>
      <c r="R48" s="596"/>
      <c r="S48" s="267">
        <v>23.45</v>
      </c>
      <c r="U48" s="580">
        <v>5.3008528784648186E-2</v>
      </c>
      <c r="V48" s="268">
        <v>-4.66893E-3</v>
      </c>
      <c r="W48" s="580">
        <v>0.11132830000000001</v>
      </c>
      <c r="X48" s="268">
        <v>0.12601470000000001</v>
      </c>
      <c r="Y48" s="580" t="s">
        <v>157</v>
      </c>
    </row>
    <row r="49" spans="1:25">
      <c r="A49" s="180" t="s">
        <v>834</v>
      </c>
      <c r="B49" s="263" t="s">
        <v>144</v>
      </c>
      <c r="C49" s="218" t="s">
        <v>837</v>
      </c>
      <c r="D49" s="392"/>
      <c r="E49" s="172"/>
      <c r="F49" s="264">
        <v>0.8</v>
      </c>
      <c r="G49" s="411">
        <v>33.111270940000004</v>
      </c>
      <c r="H49" s="575">
        <v>5.4155199999995534E-3</v>
      </c>
      <c r="I49" s="411">
        <v>5.4155200000000001E-3</v>
      </c>
      <c r="J49" s="575">
        <v>32.924540220000004</v>
      </c>
      <c r="K49" s="411">
        <v>-9.7767339999999855E-2</v>
      </c>
      <c r="L49" s="575">
        <v>-9.7767340000000008E-2</v>
      </c>
      <c r="M49" s="577">
        <v>1643166.84</v>
      </c>
      <c r="N49" s="265">
        <v>444599</v>
      </c>
      <c r="O49" s="577">
        <v>326</v>
      </c>
      <c r="P49" s="266">
        <v>4.9625604615948934E-2</v>
      </c>
      <c r="Q49" s="578">
        <v>6.0561194258883944E-3</v>
      </c>
      <c r="R49" s="597"/>
      <c r="S49" s="267">
        <v>3.74</v>
      </c>
      <c r="U49" s="580">
        <v>5.727272727272726E-2</v>
      </c>
      <c r="V49" s="268">
        <v>4.7855229999999999E-3</v>
      </c>
      <c r="W49" s="580">
        <v>0.10440429999999999</v>
      </c>
      <c r="X49" s="268">
        <v>0.1212945</v>
      </c>
      <c r="Y49" s="580">
        <v>5.5963719999999995E-2</v>
      </c>
    </row>
    <row r="50" spans="1:25">
      <c r="A50" s="180" t="s">
        <v>746</v>
      </c>
      <c r="B50" s="263" t="s">
        <v>144</v>
      </c>
      <c r="C50" s="218" t="s">
        <v>1884</v>
      </c>
      <c r="D50" s="182"/>
      <c r="E50" s="172"/>
      <c r="F50" s="264">
        <v>0.85</v>
      </c>
      <c r="G50" s="411">
        <v>22.985057200000004</v>
      </c>
      <c r="H50" s="575">
        <v>-0.55213291999999436</v>
      </c>
      <c r="I50" s="411">
        <v>5.5634900000000001E-2</v>
      </c>
      <c r="J50" s="575">
        <v>22.928534200000001</v>
      </c>
      <c r="K50" s="411">
        <v>-0.66090907999999449</v>
      </c>
      <c r="L50" s="575">
        <v>-5.1792000000000005E-2</v>
      </c>
      <c r="M50" s="577">
        <v>457615.01999999996</v>
      </c>
      <c r="N50" s="265">
        <v>54981</v>
      </c>
      <c r="O50" s="577">
        <v>52</v>
      </c>
      <c r="P50" s="266">
        <v>1.9909239990927665E-2</v>
      </c>
      <c r="Q50" s="578">
        <v>3.2681372000540735E-3</v>
      </c>
      <c r="R50" s="596"/>
      <c r="S50" s="267">
        <v>8.3000000000000007</v>
      </c>
      <c r="U50" s="580">
        <v>4.2425301204819271E-2</v>
      </c>
      <c r="V50" s="268">
        <v>-2.58216E-2</v>
      </c>
      <c r="W50" s="580">
        <v>6.1001909999999999E-2</v>
      </c>
      <c r="X50" s="268">
        <v>0.10583310000000001</v>
      </c>
      <c r="Y50" s="580">
        <v>5.9764730000000002E-2</v>
      </c>
    </row>
    <row r="51" spans="1:25">
      <c r="A51" s="180" t="s">
        <v>720</v>
      </c>
      <c r="B51" s="263" t="s">
        <v>17</v>
      </c>
      <c r="C51" s="218" t="s">
        <v>1886</v>
      </c>
      <c r="D51" s="182"/>
      <c r="E51" s="172"/>
      <c r="F51" s="264">
        <v>0.49</v>
      </c>
      <c r="G51" s="411">
        <v>1301.8427687200001</v>
      </c>
      <c r="H51" s="575">
        <v>12.149222800000191</v>
      </c>
      <c r="I51" s="411">
        <v>25.928000000000001</v>
      </c>
      <c r="J51" s="575">
        <v>1290.5685890799998</v>
      </c>
      <c r="K51" s="411">
        <v>12.344057079999924</v>
      </c>
      <c r="L51" s="575">
        <v>26.000302079999997</v>
      </c>
      <c r="M51" s="577">
        <v>72081218.98523201</v>
      </c>
      <c r="N51" s="265">
        <v>3913523</v>
      </c>
      <c r="O51" s="577">
        <v>2443</v>
      </c>
      <c r="P51" s="266">
        <v>5.5368605731169689E-2</v>
      </c>
      <c r="Q51" s="578">
        <v>9.5196155270206139E-4</v>
      </c>
      <c r="R51" s="596"/>
      <c r="S51" s="267">
        <v>18.52</v>
      </c>
      <c r="U51" s="580">
        <v>2.1095734341252698E-2</v>
      </c>
      <c r="V51" s="268">
        <v>-1.068376E-2</v>
      </c>
      <c r="W51" s="580">
        <v>7.5355499999999992E-2</v>
      </c>
      <c r="X51" s="268">
        <v>5.6520859999999999E-2</v>
      </c>
      <c r="Y51" s="580">
        <v>5.638402E-2</v>
      </c>
    </row>
    <row r="52" spans="1:25">
      <c r="A52" s="180" t="s">
        <v>1204</v>
      </c>
      <c r="B52" s="263" t="s">
        <v>144</v>
      </c>
      <c r="C52" s="218" t="s">
        <v>1286</v>
      </c>
      <c r="D52" s="541"/>
      <c r="E52" s="172"/>
      <c r="F52" s="264">
        <v>0.65</v>
      </c>
      <c r="G52" s="411">
        <v>3.6628597800000002</v>
      </c>
      <c r="H52" s="575">
        <v>0.30682314000000011</v>
      </c>
      <c r="I52" s="411">
        <v>0.30682313999999999</v>
      </c>
      <c r="J52" s="575">
        <v>2.73558492</v>
      </c>
      <c r="K52" s="411">
        <v>0.30682313999999966</v>
      </c>
      <c r="L52" s="575">
        <v>0.30682313999999999</v>
      </c>
      <c r="M52" s="577">
        <v>316768.33</v>
      </c>
      <c r="N52" s="265">
        <v>104761</v>
      </c>
      <c r="O52" s="577">
        <v>51</v>
      </c>
      <c r="P52" s="266">
        <v>8.6481151074803086E-2</v>
      </c>
      <c r="Q52" s="578">
        <v>3.2942030547925246E-3</v>
      </c>
      <c r="R52" s="596"/>
      <c r="S52" s="267">
        <v>3.06</v>
      </c>
      <c r="U52" s="580">
        <v>4.8833006535947715E-2</v>
      </c>
      <c r="V52" s="268">
        <v>0</v>
      </c>
      <c r="W52" s="580">
        <v>0.10993969999999999</v>
      </c>
      <c r="X52" s="268" t="s">
        <v>157</v>
      </c>
      <c r="Y52" s="580" t="s">
        <v>157</v>
      </c>
    </row>
    <row r="53" spans="1:25">
      <c r="A53" s="180" t="s">
        <v>948</v>
      </c>
      <c r="B53" s="263" t="s">
        <v>17</v>
      </c>
      <c r="C53" s="218" t="s">
        <v>1139</v>
      </c>
      <c r="D53" s="182"/>
      <c r="E53" s="172"/>
      <c r="F53" s="264">
        <v>0.35</v>
      </c>
      <c r="G53" s="411">
        <v>156.05833273999997</v>
      </c>
      <c r="H53" s="575">
        <v>6.0651673899999858</v>
      </c>
      <c r="I53" s="411">
        <v>6.6576000000000253</v>
      </c>
      <c r="J53" s="575">
        <v>155.92934173999998</v>
      </c>
      <c r="K53" s="411">
        <v>6.0656231899999682</v>
      </c>
      <c r="L53" s="575">
        <v>6.6575445199999992</v>
      </c>
      <c r="M53" s="577">
        <v>8162185.0300000031</v>
      </c>
      <c r="N53" s="265">
        <v>298240</v>
      </c>
      <c r="O53" s="577">
        <v>2173</v>
      </c>
      <c r="P53" s="266">
        <v>5.2302141684408235E-2</v>
      </c>
      <c r="Q53" s="578">
        <v>1.1531110331736455E-3</v>
      </c>
      <c r="R53" s="596"/>
      <c r="S53" s="267">
        <v>27.74</v>
      </c>
      <c r="U53" s="580">
        <v>3.3525594808940164E-2</v>
      </c>
      <c r="V53" s="268">
        <v>-3.9497310000000006E-3</v>
      </c>
      <c r="W53" s="580">
        <v>0.1030132</v>
      </c>
      <c r="X53" s="268">
        <v>8.4682860000000013E-2</v>
      </c>
      <c r="Y53" s="580">
        <v>7.5756259999999992E-2</v>
      </c>
    </row>
    <row r="54" spans="1:25">
      <c r="A54" s="180" t="s">
        <v>226</v>
      </c>
      <c r="B54" s="263" t="s">
        <v>144</v>
      </c>
      <c r="C54" s="218" t="s">
        <v>1911</v>
      </c>
      <c r="D54" s="182"/>
      <c r="E54" s="172"/>
      <c r="F54" s="264">
        <v>0.8</v>
      </c>
      <c r="G54" s="411">
        <v>389.74501900000001</v>
      </c>
      <c r="H54" s="575">
        <v>-15.633277579999984</v>
      </c>
      <c r="I54" s="411">
        <v>-6.7863623000000004</v>
      </c>
      <c r="J54" s="575">
        <v>394.32443870000003</v>
      </c>
      <c r="K54" s="411">
        <v>-10.566728439999938</v>
      </c>
      <c r="L54" s="575">
        <v>-1.7304442000000002</v>
      </c>
      <c r="M54" s="577">
        <v>194878081.035</v>
      </c>
      <c r="N54" s="265">
        <v>8014780</v>
      </c>
      <c r="O54" s="577">
        <v>6119</v>
      </c>
      <c r="P54" s="266">
        <v>0.50001429533343178</v>
      </c>
      <c r="Q54" s="578">
        <v>8.0262169683403882E-4</v>
      </c>
      <c r="R54" s="596"/>
      <c r="S54" s="267">
        <v>25.1</v>
      </c>
      <c r="U54" s="580">
        <v>4.7719721115537843E-2</v>
      </c>
      <c r="V54" s="268">
        <v>-2.1823849999999999E-2</v>
      </c>
      <c r="W54" s="580">
        <v>0.1950964</v>
      </c>
      <c r="X54" s="268">
        <v>0.2417504</v>
      </c>
      <c r="Y54" s="580">
        <v>0.1041676</v>
      </c>
    </row>
    <row r="55" spans="1:25">
      <c r="A55" s="180" t="s">
        <v>254</v>
      </c>
      <c r="B55" s="263" t="s">
        <v>144</v>
      </c>
      <c r="C55" s="218" t="s">
        <v>1909</v>
      </c>
      <c r="D55" s="182"/>
      <c r="E55" s="172"/>
      <c r="F55" s="264">
        <v>0.9</v>
      </c>
      <c r="G55" s="411">
        <v>187.32571272000001</v>
      </c>
      <c r="H55" s="575">
        <v>0.75054521999999879</v>
      </c>
      <c r="I55" s="411">
        <v>5.1717577199999996</v>
      </c>
      <c r="J55" s="575">
        <v>186.20720688</v>
      </c>
      <c r="K55" s="411">
        <v>0.78025073999997974</v>
      </c>
      <c r="L55" s="575">
        <v>5.1742544399999995</v>
      </c>
      <c r="M55" s="577">
        <v>17528624.875</v>
      </c>
      <c r="N55" s="265">
        <v>1436677</v>
      </c>
      <c r="O55" s="577">
        <v>1676</v>
      </c>
      <c r="P55" s="266">
        <v>9.3572978426087375E-2</v>
      </c>
      <c r="Q55" s="578">
        <v>1.3004411269962955E-3</v>
      </c>
      <c r="R55" s="596"/>
      <c r="S55" s="267">
        <v>12.36</v>
      </c>
      <c r="U55" s="580">
        <v>6.9012944983818769E-2</v>
      </c>
      <c r="V55" s="268">
        <v>-1.6550479999999999E-2</v>
      </c>
      <c r="W55" s="580">
        <v>0.10242029999999999</v>
      </c>
      <c r="X55" s="268">
        <v>7.3647749999999998E-2</v>
      </c>
      <c r="Y55" s="580">
        <v>4.9718679999999994E-2</v>
      </c>
    </row>
    <row r="56" spans="1:25">
      <c r="A56" s="180" t="s">
        <v>1925</v>
      </c>
      <c r="B56" s="263" t="s">
        <v>144</v>
      </c>
      <c r="C56" s="218" t="s">
        <v>1924</v>
      </c>
      <c r="D56" s="615"/>
      <c r="E56" s="172"/>
      <c r="F56" s="264">
        <v>0.99299999999999999</v>
      </c>
      <c r="G56" s="411">
        <v>0.3</v>
      </c>
      <c r="H56" s="575">
        <v>0.3</v>
      </c>
      <c r="I56" s="411">
        <v>0.3</v>
      </c>
      <c r="J56" s="575">
        <v>0</v>
      </c>
      <c r="K56" s="411">
        <v>0</v>
      </c>
      <c r="L56" s="575">
        <v>0</v>
      </c>
      <c r="M56" s="577">
        <v>0</v>
      </c>
      <c r="N56" s="265">
        <v>0</v>
      </c>
      <c r="O56" s="577">
        <v>0</v>
      </c>
      <c r="P56" s="266">
        <v>0</v>
      </c>
      <c r="Q56" s="578">
        <v>4.9934119138117959E-3</v>
      </c>
      <c r="R56" s="596"/>
      <c r="S56" s="267">
        <v>0</v>
      </c>
      <c r="U56" s="580" t="s">
        <v>157</v>
      </c>
      <c r="V56" s="268" t="s">
        <v>157</v>
      </c>
      <c r="W56" s="580" t="s">
        <v>157</v>
      </c>
      <c r="X56" s="268" t="s">
        <v>157</v>
      </c>
      <c r="Y56" s="580" t="s">
        <v>157</v>
      </c>
    </row>
    <row r="57" spans="1:25">
      <c r="A57" s="180" t="s">
        <v>112</v>
      </c>
      <c r="B57" s="263" t="s">
        <v>17</v>
      </c>
      <c r="C57" s="218" t="s">
        <v>1335</v>
      </c>
      <c r="D57" s="182"/>
      <c r="E57" s="172"/>
      <c r="F57" s="264">
        <v>0.23</v>
      </c>
      <c r="G57" s="411">
        <v>293.50391748000004</v>
      </c>
      <c r="H57" s="575">
        <v>-3.5591549200000165</v>
      </c>
      <c r="I57" s="411">
        <v>1.3180000000000001</v>
      </c>
      <c r="J57" s="575">
        <v>292.32735206000001</v>
      </c>
      <c r="K57" s="411">
        <v>-3.5367553400000333</v>
      </c>
      <c r="L57" s="575">
        <v>1.32071508</v>
      </c>
      <c r="M57" s="577">
        <v>10521556.670000006</v>
      </c>
      <c r="N57" s="265">
        <v>802821</v>
      </c>
      <c r="O57" s="577">
        <v>941</v>
      </c>
      <c r="P57" s="266">
        <v>3.5848096203748174E-2</v>
      </c>
      <c r="Q57" s="578">
        <v>1.2339646151977184E-3</v>
      </c>
      <c r="R57" s="596"/>
      <c r="S57" s="267">
        <v>13.18</v>
      </c>
      <c r="U57" s="580">
        <v>5.0927769347496203E-2</v>
      </c>
      <c r="V57" s="268">
        <v>-1.6417910000000001E-2</v>
      </c>
      <c r="W57" s="580">
        <v>8.5085339999999995E-2</v>
      </c>
      <c r="X57" s="268">
        <v>9.7949529999999993E-2</v>
      </c>
      <c r="Y57" s="580">
        <v>7.0376250000000001E-2</v>
      </c>
    </row>
    <row r="58" spans="1:25">
      <c r="A58" s="180" t="s">
        <v>1049</v>
      </c>
      <c r="B58" s="263" t="s">
        <v>144</v>
      </c>
      <c r="C58" s="218" t="s">
        <v>982</v>
      </c>
      <c r="D58" s="515"/>
      <c r="E58" s="172"/>
      <c r="F58" s="264">
        <v>0.97</v>
      </c>
      <c r="G58" s="411">
        <v>109.6465776</v>
      </c>
      <c r="H58" s="575">
        <v>0.48923654999999699</v>
      </c>
      <c r="I58" s="411">
        <v>9.7991599999999998E-2</v>
      </c>
      <c r="J58" s="575">
        <v>94.197056799999999</v>
      </c>
      <c r="K58" s="411">
        <v>2.1695345499999972</v>
      </c>
      <c r="L58" s="575">
        <v>1.8396867999999997</v>
      </c>
      <c r="M58" s="577">
        <v>1918189.4100000001</v>
      </c>
      <c r="N58" s="265">
        <v>702253</v>
      </c>
      <c r="O58" s="577">
        <v>162</v>
      </c>
      <c r="P58" s="266">
        <v>1.7494293501779123E-2</v>
      </c>
      <c r="Q58" s="578">
        <v>6.2949622693092922E-3</v>
      </c>
      <c r="R58" s="596"/>
      <c r="S58" s="267">
        <v>2.8</v>
      </c>
      <c r="U58" s="580">
        <v>6.2949285714285722E-2</v>
      </c>
      <c r="V58" s="268">
        <v>3.584229E-3</v>
      </c>
      <c r="W58" s="580">
        <v>5.7457869999999996E-3</v>
      </c>
      <c r="X58" s="268" t="s">
        <v>157</v>
      </c>
      <c r="Y58" s="580" t="s">
        <v>157</v>
      </c>
    </row>
    <row r="59" spans="1:25">
      <c r="A59" s="180" t="s">
        <v>944</v>
      </c>
      <c r="B59" s="263" t="s">
        <v>144</v>
      </c>
      <c r="C59" s="218" t="s">
        <v>983</v>
      </c>
      <c r="D59" s="460"/>
      <c r="E59" s="172"/>
      <c r="F59" s="264">
        <v>0.97</v>
      </c>
      <c r="G59" s="411">
        <v>70.903444900000011</v>
      </c>
      <c r="H59" s="575">
        <v>0.58879675000001486</v>
      </c>
      <c r="I59" s="411">
        <v>-0.56390240000000003</v>
      </c>
      <c r="J59" s="575">
        <v>59.952186500000003</v>
      </c>
      <c r="K59" s="411">
        <v>1.9847161000000015</v>
      </c>
      <c r="L59" s="575">
        <v>1.0344297</v>
      </c>
      <c r="M59" s="577">
        <v>1491863.36</v>
      </c>
      <c r="N59" s="265">
        <v>493154</v>
      </c>
      <c r="O59" s="577">
        <v>110</v>
      </c>
      <c r="P59" s="266">
        <v>2.1040774000530966E-2</v>
      </c>
      <c r="Q59" s="578">
        <v>6.4767289659714393E-3</v>
      </c>
      <c r="R59" s="596"/>
      <c r="S59" s="267">
        <v>3.1</v>
      </c>
      <c r="U59" s="580">
        <v>1.3006451612903225E-2</v>
      </c>
      <c r="V59" s="268">
        <v>1.6393439999999999E-2</v>
      </c>
      <c r="W59" s="580">
        <v>6.4922740000000001E-3</v>
      </c>
      <c r="X59" s="268">
        <v>8.6943269999999989E-2</v>
      </c>
      <c r="Y59" s="580" t="s">
        <v>157</v>
      </c>
    </row>
    <row r="60" spans="1:25">
      <c r="A60" s="180" t="s">
        <v>846</v>
      </c>
      <c r="B60" s="263" t="s">
        <v>144</v>
      </c>
      <c r="C60" s="218" t="s">
        <v>982</v>
      </c>
      <c r="D60" s="401"/>
      <c r="E60" s="172"/>
      <c r="F60" s="264">
        <v>0.97</v>
      </c>
      <c r="G60" s="411">
        <v>82.080856900000001</v>
      </c>
      <c r="H60" s="575">
        <v>2.4358259800000042</v>
      </c>
      <c r="I60" s="411">
        <v>4.4780062599999999</v>
      </c>
      <c r="J60" s="575">
        <v>69.296173380000013</v>
      </c>
      <c r="K60" s="411">
        <v>0.66056361000001429</v>
      </c>
      <c r="L60" s="575">
        <v>2.4204510400000001</v>
      </c>
      <c r="M60" s="577">
        <v>2088588.8999999997</v>
      </c>
      <c r="N60" s="265">
        <v>782371</v>
      </c>
      <c r="O60" s="577">
        <v>141</v>
      </c>
      <c r="P60" s="266">
        <v>2.5445505552464567E-2</v>
      </c>
      <c r="Q60" s="578">
        <v>7.3130703619196545E-3</v>
      </c>
      <c r="R60" s="596"/>
      <c r="S60" s="267">
        <v>2.66</v>
      </c>
      <c r="U60" s="580">
        <v>8.7369924812030056E-2</v>
      </c>
      <c r="V60" s="268">
        <v>-2.5641029999999999E-2</v>
      </c>
      <c r="W60" s="580">
        <v>1.7299329999999998E-2</v>
      </c>
      <c r="X60" s="268">
        <v>0.1590867</v>
      </c>
      <c r="Y60" s="580">
        <v>8.1707099999999991E-2</v>
      </c>
    </row>
    <row r="61" spans="1:25">
      <c r="A61" s="180" t="s">
        <v>1123</v>
      </c>
      <c r="B61" s="263" t="s">
        <v>17</v>
      </c>
      <c r="C61" s="218" t="s">
        <v>1124</v>
      </c>
      <c r="D61" s="529"/>
      <c r="E61" s="172"/>
      <c r="F61" s="264">
        <v>0.09</v>
      </c>
      <c r="G61" s="411">
        <v>124.82942367999999</v>
      </c>
      <c r="H61" s="575">
        <v>3.8741854499999882</v>
      </c>
      <c r="I61" s="411">
        <v>3.1871999999999998</v>
      </c>
      <c r="J61" s="575">
        <v>124.82334143999999</v>
      </c>
      <c r="K61" s="411">
        <v>3.874151099999994</v>
      </c>
      <c r="L61" s="575">
        <v>3.1871999999999998</v>
      </c>
      <c r="M61" s="577">
        <v>14395804.146000002</v>
      </c>
      <c r="N61" s="265">
        <v>549404</v>
      </c>
      <c r="O61" s="577">
        <v>1593</v>
      </c>
      <c r="P61" s="266">
        <v>0.11532380525046419</v>
      </c>
      <c r="Q61" s="578">
        <v>1.0099721495936498E-3</v>
      </c>
      <c r="R61" s="596"/>
      <c r="S61" s="267">
        <v>26.56</v>
      </c>
      <c r="U61" s="580">
        <v>2.5920444277108438E-2</v>
      </c>
      <c r="V61" s="268">
        <v>5.6796670000000002E-3</v>
      </c>
      <c r="W61" s="580">
        <v>0.1029177</v>
      </c>
      <c r="X61" s="268" t="s">
        <v>157</v>
      </c>
      <c r="Y61" s="580" t="s">
        <v>157</v>
      </c>
    </row>
    <row r="62" spans="1:25">
      <c r="A62" s="180" t="s">
        <v>1122</v>
      </c>
      <c r="B62" s="263" t="s">
        <v>144</v>
      </c>
      <c r="C62" s="218" t="s">
        <v>1844</v>
      </c>
      <c r="D62" s="529"/>
      <c r="E62" s="172"/>
      <c r="F62" s="264">
        <v>2.6429</v>
      </c>
      <c r="G62" s="411">
        <v>18.113121249999999</v>
      </c>
      <c r="H62" s="575">
        <v>-0.43336387999999898</v>
      </c>
      <c r="I62" s="411">
        <v>-0.539952875</v>
      </c>
      <c r="J62" s="575">
        <v>17.304655374999999</v>
      </c>
      <c r="K62" s="411">
        <v>-0.21893160500000045</v>
      </c>
      <c r="L62" s="575">
        <v>-0.31964187500000002</v>
      </c>
      <c r="M62" s="577">
        <v>632943.44000000006</v>
      </c>
      <c r="N62" s="265">
        <v>752520</v>
      </c>
      <c r="O62" s="577">
        <v>71</v>
      </c>
      <c r="P62" s="266">
        <v>3.4943918900780288E-2</v>
      </c>
      <c r="Q62" s="578">
        <v>1.1069719714817308E-2</v>
      </c>
      <c r="R62" s="596"/>
      <c r="S62" s="267">
        <v>0.875</v>
      </c>
      <c r="U62" s="580">
        <v>5.7142857142857148E-2</v>
      </c>
      <c r="V62" s="268">
        <v>5.747126E-3</v>
      </c>
      <c r="W62" s="580">
        <v>1.856822E-2</v>
      </c>
      <c r="X62" s="268" t="s">
        <v>157</v>
      </c>
      <c r="Y62" s="580" t="s">
        <v>157</v>
      </c>
    </row>
    <row r="63" spans="1:25">
      <c r="A63" s="180" t="s">
        <v>1360</v>
      </c>
      <c r="B63" s="263" t="s">
        <v>144</v>
      </c>
      <c r="C63" s="218" t="s">
        <v>1363</v>
      </c>
      <c r="D63" s="569"/>
      <c r="E63" s="172"/>
      <c r="F63" s="264">
        <v>0.9</v>
      </c>
      <c r="G63" s="411">
        <v>3.5567875199999999</v>
      </c>
      <c r="H63" s="575">
        <v>1.4696341399999999</v>
      </c>
      <c r="I63" s="411">
        <v>1.4892134400000001</v>
      </c>
      <c r="J63" s="575">
        <v>3.55624896</v>
      </c>
      <c r="K63" s="411">
        <v>1.4696285799999997</v>
      </c>
      <c r="L63" s="575">
        <v>1.4892028800000001</v>
      </c>
      <c r="M63" s="577">
        <v>1481127.2300000002</v>
      </c>
      <c r="N63" s="265">
        <v>141076</v>
      </c>
      <c r="O63" s="577">
        <v>103</v>
      </c>
      <c r="P63" s="266">
        <v>0.4164227471198505</v>
      </c>
      <c r="Q63" s="578">
        <v>3.1156159063456599E-3</v>
      </c>
      <c r="R63" s="596"/>
      <c r="S63" s="267">
        <v>10.56</v>
      </c>
      <c r="U63" s="580">
        <v>2.0786931818181819E-2</v>
      </c>
      <c r="V63" s="268">
        <v>-9.3808629999999997E-3</v>
      </c>
      <c r="W63" s="580" t="s">
        <v>157</v>
      </c>
      <c r="X63" s="268" t="s">
        <v>157</v>
      </c>
      <c r="Y63" s="580" t="s">
        <v>157</v>
      </c>
    </row>
    <row r="64" spans="1:25">
      <c r="A64" s="180" t="s">
        <v>590</v>
      </c>
      <c r="B64" s="263" t="s">
        <v>17</v>
      </c>
      <c r="C64" s="218" t="s">
        <v>594</v>
      </c>
      <c r="D64" s="182"/>
      <c r="E64" s="172"/>
      <c r="F64" s="264">
        <v>0.3</v>
      </c>
      <c r="G64" s="411">
        <v>18.364539190000002</v>
      </c>
      <c r="H64" s="575">
        <v>-0.17180323999999836</v>
      </c>
      <c r="I64" s="411">
        <v>0</v>
      </c>
      <c r="J64" s="575">
        <v>18.21644555</v>
      </c>
      <c r="K64" s="411">
        <v>-0.17041780000000076</v>
      </c>
      <c r="L64" s="575">
        <v>0</v>
      </c>
      <c r="M64" s="577">
        <v>878913.95000000019</v>
      </c>
      <c r="N64" s="265">
        <v>29459</v>
      </c>
      <c r="O64" s="577">
        <v>73</v>
      </c>
      <c r="P64" s="266">
        <v>4.7859297797060607E-2</v>
      </c>
      <c r="Q64" s="578">
        <v>1.1941095930286375E-3</v>
      </c>
      <c r="R64" s="596"/>
      <c r="S64" s="267">
        <v>29.93</v>
      </c>
      <c r="U64" s="580">
        <v>5.3348446374874708E-2</v>
      </c>
      <c r="V64" s="268">
        <v>-9.2684540000000006E-3</v>
      </c>
      <c r="W64" s="580">
        <v>9.6943040000000008E-2</v>
      </c>
      <c r="X64" s="268">
        <v>9.100859E-2</v>
      </c>
      <c r="Y64" s="580">
        <v>6.6715010000000005E-2</v>
      </c>
    </row>
    <row r="65" spans="1:30">
      <c r="A65" s="180" t="s">
        <v>284</v>
      </c>
      <c r="B65" s="263" t="s">
        <v>17</v>
      </c>
      <c r="C65" s="218" t="s">
        <v>1026</v>
      </c>
      <c r="D65" s="182"/>
      <c r="E65" s="172"/>
      <c r="F65" s="264">
        <v>0.45</v>
      </c>
      <c r="G65" s="411">
        <v>319.17510386999999</v>
      </c>
      <c r="H65" s="575">
        <v>-2.1712592099999783</v>
      </c>
      <c r="I65" s="411">
        <v>4.6547502279281615E-14</v>
      </c>
      <c r="J65" s="575">
        <v>270.02597139</v>
      </c>
      <c r="K65" s="411">
        <v>-3.7239113700000046</v>
      </c>
      <c r="L65" s="575">
        <v>-1.8742499999999997</v>
      </c>
      <c r="M65" s="577">
        <v>4013764.6200000006</v>
      </c>
      <c r="N65" s="265">
        <v>162448</v>
      </c>
      <c r="O65" s="577">
        <v>307</v>
      </c>
      <c r="P65" s="266">
        <v>1.2575431389644998E-2</v>
      </c>
      <c r="Q65" s="578">
        <v>1.1741961095449922E-3</v>
      </c>
      <c r="R65" s="596"/>
      <c r="S65" s="267">
        <v>24.99</v>
      </c>
      <c r="U65" s="580">
        <v>3.8929251700680276E-2</v>
      </c>
      <c r="V65" s="268">
        <v>-6.7567569999999995E-3</v>
      </c>
      <c r="W65" s="580">
        <v>6.7291309999999993E-2</v>
      </c>
      <c r="X65" s="268">
        <v>0.1130483</v>
      </c>
      <c r="Y65" s="580">
        <v>5.611261E-2</v>
      </c>
    </row>
    <row r="66" spans="1:30">
      <c r="A66" s="180" t="s">
        <v>66</v>
      </c>
      <c r="B66" s="263" t="s">
        <v>17</v>
      </c>
      <c r="C66" s="218" t="s">
        <v>1025</v>
      </c>
      <c r="D66" s="182"/>
      <c r="E66" s="172"/>
      <c r="F66" s="264">
        <v>0.34</v>
      </c>
      <c r="G66" s="411">
        <v>246.21798155000002</v>
      </c>
      <c r="H66" s="575">
        <v>-6.3939245500000119</v>
      </c>
      <c r="I66" s="411">
        <v>-1.4185000000000001</v>
      </c>
      <c r="J66" s="575">
        <v>245.87215125</v>
      </c>
      <c r="K66" s="411">
        <v>-4.8519697100000085</v>
      </c>
      <c r="L66" s="575">
        <v>8.6273169999999996E-2</v>
      </c>
      <c r="M66" s="577">
        <v>8535615.1899999995</v>
      </c>
      <c r="N66" s="265">
        <v>301809</v>
      </c>
      <c r="O66" s="577">
        <v>794</v>
      </c>
      <c r="P66" s="266">
        <v>3.4666904245848729E-2</v>
      </c>
      <c r="Q66" s="578">
        <v>1.2949968535171761E-3</v>
      </c>
      <c r="R66" s="596"/>
      <c r="S66" s="267">
        <v>28.34</v>
      </c>
      <c r="U66" s="580">
        <v>5.3550458715596327E-2</v>
      </c>
      <c r="V66" s="268">
        <v>-2.0732550000000002E-2</v>
      </c>
      <c r="W66" s="580">
        <v>8.7865090000000007E-2</v>
      </c>
      <c r="X66" s="268">
        <v>0.12850729999999999</v>
      </c>
      <c r="Y66" s="580">
        <v>6.3302659999999997E-2</v>
      </c>
    </row>
    <row r="67" spans="1:30">
      <c r="A67" s="180" t="s">
        <v>650</v>
      </c>
      <c r="B67" s="263" t="s">
        <v>144</v>
      </c>
      <c r="C67" s="218" t="s">
        <v>1889</v>
      </c>
      <c r="D67" s="182"/>
      <c r="E67" s="172"/>
      <c r="F67" s="264">
        <v>0.39</v>
      </c>
      <c r="G67" s="411">
        <v>73.03810596000001</v>
      </c>
      <c r="H67" s="575">
        <v>0.57620436000001429</v>
      </c>
      <c r="I67" s="411">
        <v>0.78932760000000002</v>
      </c>
      <c r="J67" s="575">
        <v>73.119635460000012</v>
      </c>
      <c r="K67" s="411">
        <v>0.64259366000001128</v>
      </c>
      <c r="L67" s="575">
        <v>0.85576143000000005</v>
      </c>
      <c r="M67" s="577">
        <v>2225074.6149999998</v>
      </c>
      <c r="N67" s="265">
        <v>660238</v>
      </c>
      <c r="O67" s="577">
        <v>434</v>
      </c>
      <c r="P67" s="266">
        <v>3.046457168835378E-2</v>
      </c>
      <c r="Q67" s="578">
        <v>5.2820321489934867E-3</v>
      </c>
      <c r="R67" s="596"/>
      <c r="S67" s="267">
        <v>3.39</v>
      </c>
      <c r="U67" s="580">
        <v>3.8727728613569323E-2</v>
      </c>
      <c r="V67" s="268">
        <v>-2.9411769999999997E-3</v>
      </c>
      <c r="W67" s="580">
        <v>3.2799500000000002E-2</v>
      </c>
      <c r="X67" s="268">
        <v>5.2867059999999994E-2</v>
      </c>
      <c r="Y67" s="580">
        <v>5.0692969999999997E-2</v>
      </c>
    </row>
    <row r="68" spans="1:30">
      <c r="A68" s="180" t="s">
        <v>635</v>
      </c>
      <c r="B68" s="263" t="s">
        <v>144</v>
      </c>
      <c r="C68" s="218" t="s">
        <v>1268</v>
      </c>
      <c r="D68" s="182"/>
      <c r="E68" s="172"/>
      <c r="F68" s="264">
        <v>0.89</v>
      </c>
      <c r="G68" s="411">
        <v>65.882302349999989</v>
      </c>
      <c r="H68" s="575">
        <v>-1.5999741200000048</v>
      </c>
      <c r="I68" s="411">
        <v>-0.55777679999999996</v>
      </c>
      <c r="J68" s="575">
        <v>59.728425599999994</v>
      </c>
      <c r="K68" s="411">
        <v>-1.2410472300000042</v>
      </c>
      <c r="L68" s="575">
        <v>-0.29943375</v>
      </c>
      <c r="M68" s="577">
        <v>806711.91999999993</v>
      </c>
      <c r="N68" s="265">
        <v>319090</v>
      </c>
      <c r="O68" s="577">
        <v>129</v>
      </c>
      <c r="P68" s="266">
        <v>1.2244743902760711E-2</v>
      </c>
      <c r="Q68" s="578">
        <v>6.9410127608024071E-3</v>
      </c>
      <c r="R68" s="596"/>
      <c r="S68" s="267">
        <v>2.5499999999999998</v>
      </c>
      <c r="U68" s="580">
        <v>3.7351372549019608E-2</v>
      </c>
      <c r="V68" s="268">
        <v>-1.1065780000000001E-2</v>
      </c>
      <c r="W68" s="580">
        <v>5.4585059999999998E-2</v>
      </c>
      <c r="X68" s="268">
        <v>0.10896470000000001</v>
      </c>
      <c r="Y68" s="580">
        <v>6.5230969999999999E-2</v>
      </c>
    </row>
    <row r="69" spans="1:30">
      <c r="A69" s="180" t="s">
        <v>23</v>
      </c>
      <c r="B69" s="263" t="s">
        <v>17</v>
      </c>
      <c r="C69" s="218" t="s">
        <v>79</v>
      </c>
      <c r="D69" s="182"/>
      <c r="E69" s="172"/>
      <c r="F69" s="264">
        <v>0.35</v>
      </c>
      <c r="G69" s="411">
        <v>412.19600672999997</v>
      </c>
      <c r="H69" s="575">
        <v>7.9955637999999523</v>
      </c>
      <c r="I69" s="411">
        <v>10.932</v>
      </c>
      <c r="J69" s="575">
        <v>411.10403657999996</v>
      </c>
      <c r="K69" s="411">
        <v>8.0106024799999602</v>
      </c>
      <c r="L69" s="575">
        <v>10.938996479999998</v>
      </c>
      <c r="M69" s="577">
        <v>25497987.465000004</v>
      </c>
      <c r="N69" s="265">
        <v>942511</v>
      </c>
      <c r="O69" s="577">
        <v>7654</v>
      </c>
      <c r="P69" s="266">
        <v>6.185889006368251E-2</v>
      </c>
      <c r="Q69" s="578">
        <v>7.8123643703720486E-4</v>
      </c>
      <c r="R69" s="596"/>
      <c r="S69" s="267">
        <v>27.33</v>
      </c>
      <c r="U69" s="580">
        <v>5.6931320892791806E-2</v>
      </c>
      <c r="V69" s="268">
        <v>-8.7051139999999999E-3</v>
      </c>
      <c r="W69" s="580">
        <v>8.3632749999999992E-2</v>
      </c>
      <c r="X69" s="268">
        <v>0.14301620000000001</v>
      </c>
      <c r="Y69" s="580">
        <v>8.3409750000000005E-2</v>
      </c>
    </row>
    <row r="70" spans="1:30">
      <c r="A70" s="180" t="s">
        <v>1048</v>
      </c>
      <c r="B70" s="263" t="s">
        <v>17</v>
      </c>
      <c r="C70" s="218" t="s">
        <v>1050</v>
      </c>
      <c r="D70" s="515"/>
      <c r="E70" s="172"/>
      <c r="F70" s="264">
        <v>0.17</v>
      </c>
      <c r="G70" s="411">
        <v>388.80143834999996</v>
      </c>
      <c r="H70" s="575">
        <v>2.1252928599999548</v>
      </c>
      <c r="I70" s="411">
        <v>2.262</v>
      </c>
      <c r="J70" s="575">
        <v>388.60668014999999</v>
      </c>
      <c r="K70" s="411">
        <v>2.12536173999995</v>
      </c>
      <c r="L70" s="575">
        <v>2.262</v>
      </c>
      <c r="M70" s="577">
        <v>27405107.850000001</v>
      </c>
      <c r="N70" s="265">
        <v>493495</v>
      </c>
      <c r="O70" s="577">
        <v>2496</v>
      </c>
      <c r="P70" s="266">
        <v>7.0486127742485E-2</v>
      </c>
      <c r="Q70" s="578">
        <v>5.8110987739135522E-4</v>
      </c>
      <c r="R70" s="596"/>
      <c r="S70" s="267">
        <v>56.55</v>
      </c>
      <c r="U70" s="580">
        <v>3.5885676392572945E-2</v>
      </c>
      <c r="V70" s="268">
        <v>-3.5354430000000001E-4</v>
      </c>
      <c r="W70" s="580">
        <v>8.771843E-2</v>
      </c>
      <c r="X70" s="268" t="s">
        <v>157</v>
      </c>
      <c r="Y70" s="580" t="s">
        <v>157</v>
      </c>
    </row>
    <row r="71" spans="1:30" s="372" customFormat="1">
      <c r="A71" s="180" t="s">
        <v>86</v>
      </c>
      <c r="B71" s="263" t="s">
        <v>17</v>
      </c>
      <c r="C71" s="218" t="s">
        <v>120</v>
      </c>
      <c r="D71" s="182"/>
      <c r="E71" s="172"/>
      <c r="F71" s="264">
        <v>0.25</v>
      </c>
      <c r="G71" s="411">
        <v>3083.3052022500001</v>
      </c>
      <c r="H71" s="575">
        <v>17.669192590000154</v>
      </c>
      <c r="I71" s="411">
        <v>51.87</v>
      </c>
      <c r="J71" s="575">
        <v>3065.1021765</v>
      </c>
      <c r="K71" s="411">
        <v>18.106329220000266</v>
      </c>
      <c r="L71" s="575">
        <v>52.099183500000002</v>
      </c>
      <c r="M71" s="577">
        <v>197938204.58499998</v>
      </c>
      <c r="N71" s="265">
        <v>2928604</v>
      </c>
      <c r="O71" s="577">
        <v>11298</v>
      </c>
      <c r="P71" s="266">
        <v>6.4196760165214029E-2</v>
      </c>
      <c r="Q71" s="578">
        <v>4.0335398581733739E-4</v>
      </c>
      <c r="R71" s="596"/>
      <c r="S71" s="267">
        <v>68.25</v>
      </c>
      <c r="T71" s="395"/>
      <c r="U71" s="580">
        <v>4.9964952380952381E-2</v>
      </c>
      <c r="V71" s="268">
        <v>-1.158581E-2</v>
      </c>
      <c r="W71" s="580">
        <v>0.1344545</v>
      </c>
      <c r="X71" s="268">
        <v>0.17294709999999999</v>
      </c>
      <c r="Y71" s="580">
        <v>0.10464900000000001</v>
      </c>
      <c r="AD71" s="449"/>
    </row>
    <row r="72" spans="1:30" s="207" customFormat="1">
      <c r="A72" s="180" t="s">
        <v>160</v>
      </c>
      <c r="B72" s="263" t="s">
        <v>144</v>
      </c>
      <c r="C72" s="218" t="s">
        <v>1913</v>
      </c>
      <c r="D72" s="182"/>
      <c r="E72" s="172"/>
      <c r="F72" s="264">
        <v>0.76</v>
      </c>
      <c r="G72" s="411">
        <v>416.11832693999997</v>
      </c>
      <c r="H72" s="575">
        <v>10.676086379999996</v>
      </c>
      <c r="I72" s="411">
        <v>12.28498416</v>
      </c>
      <c r="J72" s="575">
        <v>412.76424657000001</v>
      </c>
      <c r="K72" s="411">
        <v>10.697750129999996</v>
      </c>
      <c r="L72" s="575">
        <v>12.2932521</v>
      </c>
      <c r="M72" s="577">
        <v>19511594.469999999</v>
      </c>
      <c r="N72" s="265">
        <v>2626144</v>
      </c>
      <c r="O72" s="577">
        <v>1317</v>
      </c>
      <c r="P72" s="266">
        <v>4.6889534074314808E-2</v>
      </c>
      <c r="Q72" s="578">
        <v>2.1581638436962633E-3</v>
      </c>
      <c r="R72" s="596"/>
      <c r="S72" s="267">
        <v>7.53</v>
      </c>
      <c r="T72" s="395"/>
      <c r="U72" s="580">
        <v>8.7416334661354581E-2</v>
      </c>
      <c r="V72" s="268">
        <v>-3.9682540000000001E-3</v>
      </c>
      <c r="W72" s="580">
        <v>0.13424060000000002</v>
      </c>
      <c r="X72" s="268">
        <v>0.1214283</v>
      </c>
      <c r="Y72" s="580">
        <v>7.0050639999999997E-2</v>
      </c>
      <c r="AD72" s="448"/>
    </row>
    <row r="73" spans="1:30">
      <c r="A73" s="180" t="s">
        <v>307</v>
      </c>
      <c r="B73" s="263" t="s">
        <v>17</v>
      </c>
      <c r="C73" s="218" t="s">
        <v>1841</v>
      </c>
      <c r="D73" s="182"/>
      <c r="E73" s="172"/>
      <c r="F73" s="264">
        <v>0.24</v>
      </c>
      <c r="G73" s="411">
        <v>61.422216239999997</v>
      </c>
      <c r="H73" s="575">
        <v>-5.2447956800000073</v>
      </c>
      <c r="I73" s="411">
        <v>-4.1349999999999998</v>
      </c>
      <c r="J73" s="575">
        <v>61.544190469999997</v>
      </c>
      <c r="K73" s="411">
        <v>-4.7449181000000014</v>
      </c>
      <c r="L73" s="575">
        <v>-3.6414133199999998</v>
      </c>
      <c r="M73" s="577">
        <v>7872064.6300000008</v>
      </c>
      <c r="N73" s="265">
        <v>953012</v>
      </c>
      <c r="O73" s="577">
        <v>448</v>
      </c>
      <c r="P73" s="266">
        <v>0.12816314864382045</v>
      </c>
      <c r="Q73" s="578">
        <v>1.5910829242832387E-3</v>
      </c>
      <c r="R73" s="596"/>
      <c r="S73" s="267">
        <v>8.27</v>
      </c>
      <c r="U73" s="580">
        <v>7.2524062877871831E-2</v>
      </c>
      <c r="V73" s="268">
        <v>-1.6646850000000001E-2</v>
      </c>
      <c r="W73" s="580">
        <v>2.9649930000000001E-2</v>
      </c>
      <c r="X73" s="268">
        <v>2.4998909999999999E-2</v>
      </c>
      <c r="Y73" s="580">
        <v>3.2558470000000001E-3</v>
      </c>
    </row>
    <row r="74" spans="1:30">
      <c r="A74" s="369" t="s">
        <v>219</v>
      </c>
      <c r="B74" s="441"/>
      <c r="C74" s="371"/>
      <c r="D74" s="371"/>
      <c r="E74" s="172"/>
      <c r="F74" s="387"/>
      <c r="G74" s="412"/>
      <c r="H74" s="412"/>
      <c r="I74" s="412"/>
      <c r="J74" s="412"/>
      <c r="K74" s="412"/>
      <c r="L74" s="412"/>
      <c r="M74" s="412"/>
      <c r="N74" s="412"/>
      <c r="O74" s="412"/>
      <c r="P74" s="412"/>
      <c r="Q74" s="412"/>
      <c r="R74" s="586"/>
      <c r="S74" s="412"/>
      <c r="T74" s="586"/>
      <c r="U74" s="412"/>
      <c r="V74" s="412"/>
      <c r="W74" s="412"/>
      <c r="X74" s="412"/>
      <c r="Y74" s="412"/>
    </row>
    <row r="75" spans="1:30">
      <c r="A75" s="180" t="s">
        <v>1422</v>
      </c>
      <c r="B75" s="263" t="s">
        <v>144</v>
      </c>
      <c r="C75" s="218" t="s">
        <v>1431</v>
      </c>
      <c r="D75" s="611"/>
      <c r="E75" s="172"/>
      <c r="F75" s="264">
        <v>1.1000000000000001</v>
      </c>
      <c r="G75" s="411">
        <v>8.7555999999999994</v>
      </c>
      <c r="H75" s="575">
        <v>3.7948</v>
      </c>
      <c r="I75" s="411">
        <v>3.6993999999999998</v>
      </c>
      <c r="J75" s="575">
        <v>31.635309920000001</v>
      </c>
      <c r="K75" s="411">
        <v>5.4491811200000013</v>
      </c>
      <c r="L75" s="575">
        <v>4.9456017200000009</v>
      </c>
      <c r="M75" s="577">
        <v>4431365.67</v>
      </c>
      <c r="N75" s="265">
        <v>2106112</v>
      </c>
      <c r="O75" s="577">
        <v>121</v>
      </c>
      <c r="P75" s="266">
        <v>0.50611787541687603</v>
      </c>
      <c r="Q75" s="578">
        <v>4.8310454245979835E-3</v>
      </c>
      <c r="R75" s="596"/>
      <c r="S75" s="267">
        <v>2.12</v>
      </c>
      <c r="U75" s="580">
        <v>1.5754716981132076E-3</v>
      </c>
      <c r="V75" s="268">
        <v>1.9230769999999998E-2</v>
      </c>
      <c r="W75" s="580" t="s">
        <v>157</v>
      </c>
      <c r="X75" s="268" t="s">
        <v>157</v>
      </c>
      <c r="Y75" s="580" t="s">
        <v>157</v>
      </c>
    </row>
    <row r="76" spans="1:30">
      <c r="A76" s="180" t="s">
        <v>1421</v>
      </c>
      <c r="B76" s="263" t="s">
        <v>17</v>
      </c>
      <c r="C76" s="218" t="s">
        <v>1430</v>
      </c>
      <c r="D76" s="613"/>
      <c r="E76" s="172"/>
      <c r="F76" s="264">
        <v>0.08</v>
      </c>
      <c r="G76" s="411">
        <v>106.857837</v>
      </c>
      <c r="H76" s="575">
        <v>41.252310049999998</v>
      </c>
      <c r="I76" s="411">
        <v>40.454999999999998</v>
      </c>
      <c r="J76" s="575">
        <v>106.84706759999999</v>
      </c>
      <c r="K76" s="411">
        <v>41.252180739999993</v>
      </c>
      <c r="L76" s="575">
        <v>40.454999999999998</v>
      </c>
      <c r="M76" s="577">
        <v>24190987.771652997</v>
      </c>
      <c r="N76" s="265">
        <v>440949</v>
      </c>
      <c r="O76" s="577">
        <v>1050</v>
      </c>
      <c r="P76" s="266">
        <v>0.2263847786068606</v>
      </c>
      <c r="Q76" s="578">
        <v>7.0517196673153205E-4</v>
      </c>
      <c r="R76" s="596"/>
      <c r="S76" s="267">
        <v>55.8</v>
      </c>
      <c r="U76" s="580">
        <v>2.1778136200716848E-3</v>
      </c>
      <c r="V76" s="268">
        <v>1.215309E-2</v>
      </c>
      <c r="W76" s="580" t="s">
        <v>157</v>
      </c>
      <c r="X76" s="268" t="s">
        <v>157</v>
      </c>
      <c r="Y76" s="580" t="s">
        <v>157</v>
      </c>
    </row>
    <row r="77" spans="1:30">
      <c r="A77" s="180" t="s">
        <v>1423</v>
      </c>
      <c r="B77" s="263" t="s">
        <v>144</v>
      </c>
      <c r="C77" s="218" t="s">
        <v>1432</v>
      </c>
      <c r="D77" s="611"/>
      <c r="E77" s="172"/>
      <c r="F77" s="264">
        <v>1.1499999999999999</v>
      </c>
      <c r="G77" s="411">
        <v>12.243824999999999</v>
      </c>
      <c r="H77" s="575">
        <v>2.7879499999999999</v>
      </c>
      <c r="I77" s="411">
        <v>2.8511999999999986</v>
      </c>
      <c r="J77" s="575">
        <v>13.780652985000001</v>
      </c>
      <c r="K77" s="411">
        <v>2.7776009900000003</v>
      </c>
      <c r="L77" s="575">
        <v>2.8512</v>
      </c>
      <c r="M77" s="577">
        <v>2989190.6000000006</v>
      </c>
      <c r="N77" s="265">
        <v>2034618</v>
      </c>
      <c r="O77" s="577">
        <v>98</v>
      </c>
      <c r="P77" s="266">
        <v>0.24413862498034727</v>
      </c>
      <c r="Q77" s="578">
        <v>3.3535761270263322E-3</v>
      </c>
      <c r="R77" s="596"/>
      <c r="S77" s="267">
        <v>1.4850000000000001</v>
      </c>
      <c r="U77" s="580">
        <v>0</v>
      </c>
      <c r="V77" s="268">
        <v>-6.688963E-3</v>
      </c>
      <c r="W77" s="580" t="s">
        <v>157</v>
      </c>
      <c r="X77" s="268" t="s">
        <v>157</v>
      </c>
      <c r="Y77" s="580" t="s">
        <v>157</v>
      </c>
    </row>
    <row r="78" spans="1:30">
      <c r="A78" s="180" t="s">
        <v>949</v>
      </c>
      <c r="B78" s="263" t="s">
        <v>17</v>
      </c>
      <c r="C78" s="218" t="s">
        <v>1875</v>
      </c>
      <c r="D78" s="461"/>
      <c r="E78" s="172"/>
      <c r="F78" s="264">
        <v>0.45</v>
      </c>
      <c r="G78" s="411">
        <v>360.53571449999998</v>
      </c>
      <c r="H78" s="575">
        <v>-94.724965499999996</v>
      </c>
      <c r="I78" s="411">
        <v>-93.912000000000006</v>
      </c>
      <c r="J78" s="575">
        <v>360.32299264</v>
      </c>
      <c r="K78" s="411">
        <v>-94.734944959999979</v>
      </c>
      <c r="L78" s="575">
        <v>-93.922341500000002</v>
      </c>
      <c r="M78" s="577">
        <v>134963336.35975996</v>
      </c>
      <c r="N78" s="265">
        <v>12289978</v>
      </c>
      <c r="O78" s="577">
        <v>3042</v>
      </c>
      <c r="P78" s="266">
        <v>0.37434110112206359</v>
      </c>
      <c r="Q78" s="578">
        <v>1.5355847262483815E-3</v>
      </c>
      <c r="R78" s="596"/>
      <c r="S78" s="267">
        <v>11.18</v>
      </c>
      <c r="U78" s="580">
        <v>3.0261627906976743E-2</v>
      </c>
      <c r="V78" s="268">
        <v>-1.7857139999999999E-3</v>
      </c>
      <c r="W78" s="580">
        <v>0.21432490000000001</v>
      </c>
      <c r="X78" s="268">
        <v>0.13752110000000001</v>
      </c>
      <c r="Y78" s="580" t="s">
        <v>157</v>
      </c>
    </row>
    <row r="79" spans="1:30">
      <c r="A79" s="180" t="s">
        <v>759</v>
      </c>
      <c r="B79" s="263" t="s">
        <v>17</v>
      </c>
      <c r="C79" s="218" t="s">
        <v>1134</v>
      </c>
      <c r="D79" s="182"/>
      <c r="E79" s="172"/>
      <c r="F79" s="264">
        <v>0.55000000000000004</v>
      </c>
      <c r="G79" s="411">
        <v>162.09186242999996</v>
      </c>
      <c r="H79" s="575">
        <v>3.190578769999981</v>
      </c>
      <c r="I79" s="411">
        <v>-2.8861686587333679E-14</v>
      </c>
      <c r="J79" s="575">
        <v>161.96216928000001</v>
      </c>
      <c r="K79" s="411">
        <v>3.1880259200000167</v>
      </c>
      <c r="L79" s="575">
        <v>0</v>
      </c>
      <c r="M79" s="577">
        <v>7485058.2750000004</v>
      </c>
      <c r="N79" s="265">
        <v>245107</v>
      </c>
      <c r="O79" s="577">
        <v>826</v>
      </c>
      <c r="P79" s="266">
        <v>4.6177878166045828E-2</v>
      </c>
      <c r="Q79" s="578">
        <v>1.0998192681586155E-3</v>
      </c>
      <c r="R79" s="596"/>
      <c r="S79" s="267">
        <v>30.99</v>
      </c>
      <c r="U79" s="580">
        <v>3.4204582123265576E-2</v>
      </c>
      <c r="V79" s="268">
        <v>2.0079E-2</v>
      </c>
      <c r="W79" s="580">
        <v>0.24439650000000002</v>
      </c>
      <c r="X79" s="268">
        <v>0.1121616</v>
      </c>
      <c r="Y79" s="580">
        <v>9.3939149999999999E-2</v>
      </c>
    </row>
    <row r="80" spans="1:30">
      <c r="A80" s="180" t="s">
        <v>567</v>
      </c>
      <c r="B80" s="263" t="s">
        <v>17</v>
      </c>
      <c r="C80" s="218" t="s">
        <v>1301</v>
      </c>
      <c r="D80" s="182"/>
      <c r="E80" s="172"/>
      <c r="F80" s="264">
        <v>0.35</v>
      </c>
      <c r="G80" s="411">
        <v>93.589758570000001</v>
      </c>
      <c r="H80" s="575">
        <v>2.7207551700000168</v>
      </c>
      <c r="I80" s="411">
        <v>3.6778499999999998</v>
      </c>
      <c r="J80" s="575">
        <v>93.498547889999998</v>
      </c>
      <c r="K80" s="411">
        <v>2.7217260900000038</v>
      </c>
      <c r="L80" s="575">
        <v>3.6778499999999998</v>
      </c>
      <c r="M80" s="577">
        <v>9910442.325000003</v>
      </c>
      <c r="N80" s="265">
        <v>121781</v>
      </c>
      <c r="O80" s="577">
        <v>570</v>
      </c>
      <c r="P80" s="266">
        <v>0.10589238049575195</v>
      </c>
      <c r="Q80" s="578">
        <v>1.1630790548006955E-3</v>
      </c>
      <c r="R80" s="596"/>
      <c r="S80" s="267">
        <v>81.73</v>
      </c>
      <c r="U80" s="580">
        <v>4.0634675149883753E-2</v>
      </c>
      <c r="V80" s="268">
        <v>-1.0532690000000001E-2</v>
      </c>
      <c r="W80" s="580">
        <v>0.42151890000000003</v>
      </c>
      <c r="X80" s="268">
        <v>0.1258264</v>
      </c>
      <c r="Y80" s="580">
        <v>8.0449420000000008E-2</v>
      </c>
    </row>
    <row r="81" spans="1:25">
      <c r="A81" s="180" t="s">
        <v>555</v>
      </c>
      <c r="B81" s="263" t="s">
        <v>17</v>
      </c>
      <c r="C81" s="218" t="s">
        <v>1900</v>
      </c>
      <c r="D81" s="182"/>
      <c r="E81" s="172"/>
      <c r="F81" s="264">
        <v>0.56000000000000005</v>
      </c>
      <c r="G81" s="411">
        <v>44.517476849999994</v>
      </c>
      <c r="H81" s="575">
        <v>-1.5125629200000092</v>
      </c>
      <c r="I81" s="411">
        <v>-6.0303136706352232E-15</v>
      </c>
      <c r="J81" s="575">
        <v>43.9625305</v>
      </c>
      <c r="K81" s="411">
        <v>-1.4937076000000016</v>
      </c>
      <c r="L81" s="575">
        <v>0</v>
      </c>
      <c r="M81" s="577">
        <v>2086263.41</v>
      </c>
      <c r="N81" s="265">
        <v>162229</v>
      </c>
      <c r="O81" s="577">
        <v>283</v>
      </c>
      <c r="P81" s="266">
        <v>4.6863918569095636E-2</v>
      </c>
      <c r="Q81" s="578">
        <v>2.0837935236519322E-3</v>
      </c>
      <c r="R81" s="596"/>
      <c r="S81" s="267">
        <v>12.95</v>
      </c>
      <c r="U81" s="580">
        <v>0</v>
      </c>
      <c r="V81" s="268">
        <v>-3.2860340000000002E-2</v>
      </c>
      <c r="W81" s="580">
        <v>0.19025739999999999</v>
      </c>
      <c r="X81" s="268">
        <v>0.10021269999999999</v>
      </c>
      <c r="Y81" s="580">
        <v>5.909184E-2</v>
      </c>
    </row>
    <row r="82" spans="1:25">
      <c r="A82" s="180" t="s">
        <v>1419</v>
      </c>
      <c r="B82" s="263" t="s">
        <v>17</v>
      </c>
      <c r="C82" s="218" t="s">
        <v>1428</v>
      </c>
      <c r="D82" s="611"/>
      <c r="E82" s="172"/>
      <c r="F82" s="264">
        <v>0.11</v>
      </c>
      <c r="G82" s="411">
        <v>25.412500000000001</v>
      </c>
      <c r="H82" s="575">
        <v>21.3445</v>
      </c>
      <c r="I82" s="411">
        <v>21.4</v>
      </c>
      <c r="J82" s="575">
        <v>25.412500000000001</v>
      </c>
      <c r="K82" s="411">
        <v>21.3445</v>
      </c>
      <c r="L82" s="575">
        <v>21.4</v>
      </c>
      <c r="M82" s="577">
        <v>22026669.501679998</v>
      </c>
      <c r="N82" s="265">
        <v>423849</v>
      </c>
      <c r="O82" s="577">
        <v>140</v>
      </c>
      <c r="P82" s="266">
        <v>0.86676515500954243</v>
      </c>
      <c r="Q82" s="578">
        <v>1.0640662638804316E-3</v>
      </c>
      <c r="R82" s="596"/>
      <c r="S82" s="267">
        <v>53.5</v>
      </c>
      <c r="U82" s="580">
        <v>3.842093457943925E-3</v>
      </c>
      <c r="V82" s="268">
        <v>-1.364307E-2</v>
      </c>
      <c r="W82" s="580" t="s">
        <v>157</v>
      </c>
      <c r="X82" s="268" t="s">
        <v>157</v>
      </c>
      <c r="Y82" s="580" t="s">
        <v>157</v>
      </c>
    </row>
    <row r="83" spans="1:25">
      <c r="A83" s="180" t="s">
        <v>1020</v>
      </c>
      <c r="B83" s="263" t="s">
        <v>17</v>
      </c>
      <c r="C83" s="218" t="s">
        <v>1865</v>
      </c>
      <c r="D83" s="504"/>
      <c r="E83" s="172"/>
      <c r="F83" s="264">
        <v>0.51</v>
      </c>
      <c r="G83" s="411">
        <v>280.05808065999997</v>
      </c>
      <c r="H83" s="575">
        <v>-1.9350131899999976</v>
      </c>
      <c r="I83" s="411">
        <v>3.254</v>
      </c>
      <c r="J83" s="575">
        <v>279.68718974000001</v>
      </c>
      <c r="K83" s="411">
        <v>-1.9280604099999665</v>
      </c>
      <c r="L83" s="575">
        <v>3.254</v>
      </c>
      <c r="M83" s="577">
        <v>43438602.830000006</v>
      </c>
      <c r="N83" s="265">
        <v>1362277</v>
      </c>
      <c r="O83" s="577">
        <v>1996</v>
      </c>
      <c r="P83" s="266">
        <v>0.15510569353196399</v>
      </c>
      <c r="Q83" s="578">
        <v>6.9748636226752781E-4</v>
      </c>
      <c r="R83" s="596"/>
      <c r="S83" s="267">
        <v>32.54</v>
      </c>
      <c r="U83" s="580">
        <v>7.8866011063306711E-4</v>
      </c>
      <c r="V83" s="268">
        <v>-1.8401209999999998E-2</v>
      </c>
      <c r="W83" s="580">
        <v>0.21324950000000001</v>
      </c>
      <c r="X83" s="268">
        <v>6.2900609999999996E-2</v>
      </c>
      <c r="Y83" s="580" t="s">
        <v>157</v>
      </c>
    </row>
    <row r="84" spans="1:25">
      <c r="A84" s="180" t="s">
        <v>46</v>
      </c>
      <c r="B84" s="263" t="s">
        <v>17</v>
      </c>
      <c r="C84" s="218" t="s">
        <v>740</v>
      </c>
      <c r="D84" s="182"/>
      <c r="E84" s="172"/>
      <c r="F84" s="264">
        <v>0.57999999999999996</v>
      </c>
      <c r="G84" s="411">
        <v>746.60336414999995</v>
      </c>
      <c r="H84" s="575">
        <v>-39.314050800000075</v>
      </c>
      <c r="I84" s="411">
        <v>-42.573005999999999</v>
      </c>
      <c r="J84" s="575">
        <v>749.27010500999995</v>
      </c>
      <c r="K84" s="411">
        <v>-34.874792210000038</v>
      </c>
      <c r="L84" s="575">
        <v>-38.126397329999996</v>
      </c>
      <c r="M84" s="577">
        <v>98365364.76231496</v>
      </c>
      <c r="N84" s="265">
        <v>1281708</v>
      </c>
      <c r="O84" s="577">
        <v>3158</v>
      </c>
      <c r="P84" s="266">
        <v>0.13175049763444729</v>
      </c>
      <c r="Q84" s="578">
        <v>7.4396309685329518E-4</v>
      </c>
      <c r="R84" s="596"/>
      <c r="S84" s="267">
        <v>77.489999999999995</v>
      </c>
      <c r="U84" s="580">
        <v>2.4605562008001035E-2</v>
      </c>
      <c r="V84" s="268">
        <v>4.1466890000000003E-3</v>
      </c>
      <c r="W84" s="580">
        <v>0.29691040000000002</v>
      </c>
      <c r="X84" s="268">
        <v>0.1203728</v>
      </c>
      <c r="Y84" s="580">
        <v>6.9070279999999998E-2</v>
      </c>
    </row>
    <row r="85" spans="1:25">
      <c r="A85" s="180" t="s">
        <v>258</v>
      </c>
      <c r="B85" s="263" t="s">
        <v>17</v>
      </c>
      <c r="C85" s="218" t="s">
        <v>426</v>
      </c>
      <c r="D85" s="182"/>
      <c r="E85" s="172"/>
      <c r="F85" s="264">
        <v>0.43</v>
      </c>
      <c r="G85" s="411">
        <v>324.17229234000001</v>
      </c>
      <c r="H85" s="575">
        <v>3.6590746200000646</v>
      </c>
      <c r="I85" s="411">
        <v>6.4942799999999998</v>
      </c>
      <c r="J85" s="575">
        <v>323.19236196000003</v>
      </c>
      <c r="K85" s="411">
        <v>3.667820280000031</v>
      </c>
      <c r="L85" s="575">
        <v>6.4942799999999998</v>
      </c>
      <c r="M85" s="577">
        <v>25664477.605000004</v>
      </c>
      <c r="N85" s="265">
        <v>185498</v>
      </c>
      <c r="O85" s="577">
        <v>920</v>
      </c>
      <c r="P85" s="266">
        <v>7.9169251078628447E-2</v>
      </c>
      <c r="Q85" s="578">
        <v>8.9228223739235566E-4</v>
      </c>
      <c r="R85" s="596"/>
      <c r="S85" s="267">
        <v>141.18</v>
      </c>
      <c r="U85" s="580">
        <v>1.5045891769372431E-2</v>
      </c>
      <c r="V85" s="268">
        <v>-8.8458300000000007E-3</v>
      </c>
      <c r="W85" s="580">
        <v>0.13029669999999999</v>
      </c>
      <c r="X85" s="268">
        <v>0.1007584</v>
      </c>
      <c r="Y85" s="580">
        <v>0.1008558</v>
      </c>
    </row>
    <row r="86" spans="1:25">
      <c r="A86" s="180" t="s">
        <v>259</v>
      </c>
      <c r="B86" s="263" t="s">
        <v>17</v>
      </c>
      <c r="C86" s="218" t="s">
        <v>427</v>
      </c>
      <c r="D86" s="182"/>
      <c r="E86" s="172"/>
      <c r="F86" s="264">
        <v>0.1</v>
      </c>
      <c r="G86" s="411">
        <v>1179.4850938499999</v>
      </c>
      <c r="H86" s="575">
        <v>1.656615379999876</v>
      </c>
      <c r="I86" s="411">
        <v>17.643989999999842</v>
      </c>
      <c r="J86" s="575">
        <v>1180.1039822999999</v>
      </c>
      <c r="K86" s="411">
        <v>3.1335222300000192</v>
      </c>
      <c r="L86" s="575">
        <v>19.109250449999998</v>
      </c>
      <c r="M86" s="577">
        <v>106391413.955</v>
      </c>
      <c r="N86" s="265">
        <v>2547516</v>
      </c>
      <c r="O86" s="577">
        <v>4727</v>
      </c>
      <c r="P86" s="266">
        <v>9.0201575678861654E-2</v>
      </c>
      <c r="Q86" s="578">
        <v>5.0990147519524448E-4</v>
      </c>
      <c r="R86" s="596"/>
      <c r="S86" s="267">
        <v>42.16</v>
      </c>
      <c r="U86" s="580">
        <v>1.3677703984819734E-2</v>
      </c>
      <c r="V86" s="268">
        <v>-1.333957E-2</v>
      </c>
      <c r="W86" s="580">
        <v>0.1135964</v>
      </c>
      <c r="X86" s="268">
        <v>8.0270090000000002E-2</v>
      </c>
      <c r="Y86" s="580">
        <v>8.2725939999999998E-2</v>
      </c>
    </row>
    <row r="87" spans="1:25">
      <c r="A87" s="180" t="s">
        <v>543</v>
      </c>
      <c r="B87" s="263" t="s">
        <v>17</v>
      </c>
      <c r="C87" s="218" t="s">
        <v>1114</v>
      </c>
      <c r="D87" s="182"/>
      <c r="E87" s="172"/>
      <c r="F87" s="264">
        <v>0.13</v>
      </c>
      <c r="G87" s="411">
        <v>245.07037324000001</v>
      </c>
      <c r="H87" s="575">
        <v>8.6749847200000278</v>
      </c>
      <c r="I87" s="411">
        <v>9.3412000000000006</v>
      </c>
      <c r="J87" s="575">
        <v>244.53040942000001</v>
      </c>
      <c r="K87" s="411">
        <v>8.6765107600000206</v>
      </c>
      <c r="L87" s="575">
        <v>9.3412000000000006</v>
      </c>
      <c r="M87" s="577">
        <v>27001022.786400001</v>
      </c>
      <c r="N87" s="265">
        <v>645374</v>
      </c>
      <c r="O87" s="577">
        <v>1817</v>
      </c>
      <c r="P87" s="266">
        <v>0.11017660939357045</v>
      </c>
      <c r="Q87" s="578">
        <v>9.6139542166710811E-4</v>
      </c>
      <c r="R87" s="596"/>
      <c r="S87" s="267">
        <v>42.46</v>
      </c>
      <c r="U87" s="580">
        <v>3.2115991521431936E-2</v>
      </c>
      <c r="V87" s="268">
        <v>-2.8182239999999998E-3</v>
      </c>
      <c r="W87" s="580">
        <v>0.15126020000000001</v>
      </c>
      <c r="X87" s="268">
        <v>0.1055551</v>
      </c>
      <c r="Y87" s="580">
        <v>7.6783390000000007E-2</v>
      </c>
    </row>
    <row r="88" spans="1:25">
      <c r="A88" s="180" t="s">
        <v>47</v>
      </c>
      <c r="B88" s="263" t="s">
        <v>17</v>
      </c>
      <c r="C88" s="218" t="s">
        <v>549</v>
      </c>
      <c r="D88" s="182"/>
      <c r="E88" s="172"/>
      <c r="F88" s="264">
        <v>7.0000000000000007E-2</v>
      </c>
      <c r="G88" s="411">
        <v>253.84485826999997</v>
      </c>
      <c r="H88" s="575">
        <v>5.3458211200000045</v>
      </c>
      <c r="I88" s="411">
        <v>3.8750499999999999</v>
      </c>
      <c r="J88" s="575">
        <v>250.68567276999997</v>
      </c>
      <c r="K88" s="411">
        <v>5.3746766200000051</v>
      </c>
      <c r="L88" s="575">
        <v>3.9227742999999999</v>
      </c>
      <c r="M88" s="577">
        <v>12968554.844999999</v>
      </c>
      <c r="N88" s="265">
        <v>318797</v>
      </c>
      <c r="O88" s="577">
        <v>1036</v>
      </c>
      <c r="P88" s="266">
        <v>5.1088507103839394E-2</v>
      </c>
      <c r="Q88" s="578">
        <v>8.9595132902739742E-4</v>
      </c>
      <c r="R88" s="596"/>
      <c r="S88" s="267">
        <v>40.79</v>
      </c>
      <c r="U88" s="580">
        <v>1.3488090218190732E-2</v>
      </c>
      <c r="V88" s="268">
        <v>5.9186190000000008E-3</v>
      </c>
      <c r="W88" s="580">
        <v>0.15992029999999999</v>
      </c>
      <c r="X88" s="268">
        <v>0.16778320000000002</v>
      </c>
      <c r="Y88" s="580">
        <v>9.169005999999999E-2</v>
      </c>
    </row>
    <row r="89" spans="1:25">
      <c r="A89" s="180" t="s">
        <v>49</v>
      </c>
      <c r="B89" s="263" t="s">
        <v>17</v>
      </c>
      <c r="C89" s="218" t="s">
        <v>547</v>
      </c>
      <c r="D89" s="182"/>
      <c r="E89" s="172"/>
      <c r="F89" s="264">
        <v>7.0000000000000007E-2</v>
      </c>
      <c r="G89" s="411">
        <v>437.64124284000002</v>
      </c>
      <c r="H89" s="575">
        <v>-32.949037199999985</v>
      </c>
      <c r="I89" s="411">
        <v>-33.552900000000001</v>
      </c>
      <c r="J89" s="575">
        <v>437.40590436000002</v>
      </c>
      <c r="K89" s="411">
        <v>-39.654591860000018</v>
      </c>
      <c r="L89" s="575">
        <v>-40.266757259999999</v>
      </c>
      <c r="M89" s="577">
        <v>71040918.940000013</v>
      </c>
      <c r="N89" s="265">
        <v>453335</v>
      </c>
      <c r="O89" s="577">
        <v>1697</v>
      </c>
      <c r="P89" s="266">
        <v>0.16232683756903665</v>
      </c>
      <c r="Q89" s="578">
        <v>8.0729633696580594E-4</v>
      </c>
      <c r="R89" s="596"/>
      <c r="S89" s="267">
        <v>156.06</v>
      </c>
      <c r="U89" s="580">
        <v>1.2948801742919389E-2</v>
      </c>
      <c r="V89" s="268">
        <v>1.2832029999999999E-3</v>
      </c>
      <c r="W89" s="580">
        <v>0.10351229999999999</v>
      </c>
      <c r="X89" s="268">
        <v>0.16361200000000001</v>
      </c>
      <c r="Y89" s="580">
        <v>6.0483429999999998E-2</v>
      </c>
    </row>
    <row r="90" spans="1:25">
      <c r="A90" s="180" t="s">
        <v>50</v>
      </c>
      <c r="B90" s="263" t="s">
        <v>17</v>
      </c>
      <c r="C90" s="218" t="s">
        <v>432</v>
      </c>
      <c r="D90" s="182"/>
      <c r="E90" s="172"/>
      <c r="F90" s="264">
        <v>0.4</v>
      </c>
      <c r="G90" s="411">
        <v>2915.5804458900002</v>
      </c>
      <c r="H90" s="575">
        <v>55.121525290000442</v>
      </c>
      <c r="I90" s="411">
        <v>2.8202400000004375</v>
      </c>
      <c r="J90" s="575">
        <v>2884.3508707800002</v>
      </c>
      <c r="K90" s="411">
        <v>54.609699180000305</v>
      </c>
      <c r="L90" s="575">
        <v>2.87006424</v>
      </c>
      <c r="M90" s="577">
        <v>101041361.01500002</v>
      </c>
      <c r="N90" s="265">
        <v>874280</v>
      </c>
      <c r="O90" s="577">
        <v>11264</v>
      </c>
      <c r="P90" s="266">
        <v>3.4655658758253355E-2</v>
      </c>
      <c r="Q90" s="578">
        <v>6.1573982978931085E-4</v>
      </c>
      <c r="R90" s="596"/>
      <c r="S90" s="267">
        <v>117.51</v>
      </c>
      <c r="U90" s="580">
        <v>1.7518883499276654E-2</v>
      </c>
      <c r="V90" s="268">
        <v>1.8284229999999999E-2</v>
      </c>
      <c r="W90" s="580">
        <v>0.24390910000000002</v>
      </c>
      <c r="X90" s="268">
        <v>0.15196509999999999</v>
      </c>
      <c r="Y90" s="580">
        <v>0.1387515</v>
      </c>
    </row>
    <row r="91" spans="1:25">
      <c r="A91" s="180" t="s">
        <v>51</v>
      </c>
      <c r="B91" s="263" t="s">
        <v>17</v>
      </c>
      <c r="C91" s="218" t="s">
        <v>434</v>
      </c>
      <c r="D91" s="182"/>
      <c r="E91" s="172"/>
      <c r="F91" s="264">
        <v>0.31</v>
      </c>
      <c r="G91" s="411">
        <v>424.27821929999999</v>
      </c>
      <c r="H91" s="575">
        <v>0.98748340000003576</v>
      </c>
      <c r="I91" s="411">
        <v>1.2169300000000514</v>
      </c>
      <c r="J91" s="575">
        <v>422.05278621999997</v>
      </c>
      <c r="K91" s="411">
        <v>-0.22889964000004531</v>
      </c>
      <c r="L91" s="575">
        <v>0</v>
      </c>
      <c r="M91" s="577">
        <v>21968329.180000003</v>
      </c>
      <c r="N91" s="265">
        <v>200164</v>
      </c>
      <c r="O91" s="577">
        <v>1451</v>
      </c>
      <c r="P91" s="266">
        <v>5.1778121479449705E-2</v>
      </c>
      <c r="Q91" s="578">
        <v>8.29334522213671E-4</v>
      </c>
      <c r="R91" s="596"/>
      <c r="S91" s="267">
        <v>110.57</v>
      </c>
      <c r="U91" s="580">
        <v>2.029609297277743E-2</v>
      </c>
      <c r="V91" s="268">
        <v>-1.084109E-3</v>
      </c>
      <c r="W91" s="580">
        <v>0.24329400000000001</v>
      </c>
      <c r="X91" s="268">
        <v>0.1018361</v>
      </c>
      <c r="Y91" s="580">
        <v>6.0484639999999999E-2</v>
      </c>
    </row>
    <row r="92" spans="1:25">
      <c r="A92" s="180" t="s">
        <v>52</v>
      </c>
      <c r="B92" s="263" t="s">
        <v>17</v>
      </c>
      <c r="C92" s="218" t="s">
        <v>548</v>
      </c>
      <c r="D92" s="182"/>
      <c r="E92" s="172"/>
      <c r="F92" s="264">
        <v>0.04</v>
      </c>
      <c r="G92" s="411">
        <v>6173.6567045399997</v>
      </c>
      <c r="H92" s="575">
        <v>156.76659089999961</v>
      </c>
      <c r="I92" s="411">
        <v>38.116259999999997</v>
      </c>
      <c r="J92" s="575">
        <v>6136.2214178199993</v>
      </c>
      <c r="K92" s="411">
        <v>154.09857825999927</v>
      </c>
      <c r="L92" s="575">
        <v>36.133842159999993</v>
      </c>
      <c r="M92" s="577">
        <v>262696655.90040797</v>
      </c>
      <c r="N92" s="265">
        <v>5728548</v>
      </c>
      <c r="O92" s="577">
        <v>25083</v>
      </c>
      <c r="P92" s="266">
        <v>4.2551225063619982E-2</v>
      </c>
      <c r="Q92" s="578">
        <v>3.7043084354474663E-4</v>
      </c>
      <c r="R92" s="596"/>
      <c r="S92" s="267">
        <v>46.54</v>
      </c>
      <c r="U92" s="580">
        <v>1.3291861794155568E-2</v>
      </c>
      <c r="V92" s="268">
        <v>1.9719540000000001E-2</v>
      </c>
      <c r="W92" s="580">
        <v>0.21643999999999999</v>
      </c>
      <c r="X92" s="268">
        <v>0.14830569999999998</v>
      </c>
      <c r="Y92" s="580">
        <v>0.13344639999999999</v>
      </c>
    </row>
    <row r="93" spans="1:25">
      <c r="A93" s="180" t="s">
        <v>542</v>
      </c>
      <c r="B93" s="263" t="s">
        <v>17</v>
      </c>
      <c r="C93" s="218" t="s">
        <v>1113</v>
      </c>
      <c r="D93" s="182"/>
      <c r="E93" s="172"/>
      <c r="F93" s="264">
        <v>0.1</v>
      </c>
      <c r="G93" s="411">
        <v>726.22810843999991</v>
      </c>
      <c r="H93" s="575">
        <v>43.856566589999915</v>
      </c>
      <c r="I93" s="411">
        <v>28.725399999999997</v>
      </c>
      <c r="J93" s="575">
        <v>723.3113645599999</v>
      </c>
      <c r="K93" s="411">
        <v>41.238542659999844</v>
      </c>
      <c r="L93" s="575">
        <v>26.114000000000001</v>
      </c>
      <c r="M93" s="577">
        <v>49305269.747899987</v>
      </c>
      <c r="N93" s="265">
        <v>1055400</v>
      </c>
      <c r="O93" s="577">
        <v>3055</v>
      </c>
      <c r="P93" s="266">
        <v>6.7892263016109247E-2</v>
      </c>
      <c r="Q93" s="578">
        <v>6.0485404792395793E-4</v>
      </c>
      <c r="R93" s="596"/>
      <c r="S93" s="267">
        <v>47.48</v>
      </c>
      <c r="U93" s="580">
        <v>2.3736941870261163E-2</v>
      </c>
      <c r="V93" s="268">
        <v>2.305538E-2</v>
      </c>
      <c r="W93" s="580">
        <v>0.25677710000000004</v>
      </c>
      <c r="X93" s="268">
        <v>0.15437519999999999</v>
      </c>
      <c r="Y93" s="580">
        <v>0.1131481</v>
      </c>
    </row>
    <row r="94" spans="1:25">
      <c r="A94" s="180" t="s">
        <v>1922</v>
      </c>
      <c r="B94" s="263" t="s">
        <v>17</v>
      </c>
      <c r="C94" s="218" t="s">
        <v>1923</v>
      </c>
      <c r="D94" s="615"/>
      <c r="E94" s="172"/>
      <c r="F94" s="264">
        <v>0.24</v>
      </c>
      <c r="G94" s="411">
        <v>2.048</v>
      </c>
      <c r="H94" s="575">
        <v>0</v>
      </c>
      <c r="I94" s="411">
        <v>2.048</v>
      </c>
      <c r="J94" s="575">
        <v>2.048</v>
      </c>
      <c r="K94" s="411">
        <v>2.048</v>
      </c>
      <c r="L94" s="575">
        <v>2.048</v>
      </c>
      <c r="M94" s="577">
        <v>1823367.2200000002</v>
      </c>
      <c r="N94" s="265">
        <v>180623</v>
      </c>
      <c r="O94" s="577">
        <v>369</v>
      </c>
      <c r="P94" s="266">
        <v>0.89031602539062515</v>
      </c>
      <c r="Q94" s="578">
        <v>1.2862519160384098E-3</v>
      </c>
      <c r="R94" s="596"/>
      <c r="S94" s="267">
        <v>10.24</v>
      </c>
      <c r="U94" s="580">
        <v>0</v>
      </c>
      <c r="V94" s="268" t="s">
        <v>157</v>
      </c>
      <c r="W94" s="580" t="s">
        <v>157</v>
      </c>
      <c r="X94" s="268" t="s">
        <v>157</v>
      </c>
      <c r="Y94" s="580" t="s">
        <v>157</v>
      </c>
    </row>
    <row r="95" spans="1:25">
      <c r="A95" s="180" t="s">
        <v>297</v>
      </c>
      <c r="B95" s="263" t="s">
        <v>17</v>
      </c>
      <c r="C95" s="218" t="s">
        <v>1906</v>
      </c>
      <c r="D95" s="182"/>
      <c r="E95" s="172"/>
      <c r="F95" s="264">
        <v>0.48</v>
      </c>
      <c r="G95" s="411">
        <v>3502.9750649400003</v>
      </c>
      <c r="H95" s="575">
        <v>106.44123971000003</v>
      </c>
      <c r="I95" s="411">
        <v>57.823999999999998</v>
      </c>
      <c r="J95" s="575">
        <v>3501.92790844</v>
      </c>
      <c r="K95" s="411">
        <v>113.52773523999977</v>
      </c>
      <c r="L95" s="575">
        <v>65.026918840000008</v>
      </c>
      <c r="M95" s="577">
        <v>228757409.23292205</v>
      </c>
      <c r="N95" s="265">
        <v>6458712</v>
      </c>
      <c r="O95" s="577">
        <v>25162</v>
      </c>
      <c r="P95" s="266">
        <v>6.5303750381346282E-2</v>
      </c>
      <c r="Q95" s="578">
        <v>4.4614697589206054E-4</v>
      </c>
      <c r="R95" s="596"/>
      <c r="S95" s="267">
        <v>36.14</v>
      </c>
      <c r="U95" s="580">
        <v>2.2515633646928612E-2</v>
      </c>
      <c r="V95" s="268">
        <v>1.431378E-2</v>
      </c>
      <c r="W95" s="580">
        <v>0.32539070000000003</v>
      </c>
      <c r="X95" s="268">
        <v>0.13485950000000002</v>
      </c>
      <c r="Y95" s="580">
        <v>0.1802366</v>
      </c>
    </row>
    <row r="96" spans="1:25">
      <c r="A96" s="180" t="s">
        <v>257</v>
      </c>
      <c r="B96" s="263" t="s">
        <v>17</v>
      </c>
      <c r="C96" s="218" t="s">
        <v>1908</v>
      </c>
      <c r="D96" s="218"/>
      <c r="E96" s="172"/>
      <c r="F96" s="264">
        <v>0.28999999999999998</v>
      </c>
      <c r="G96" s="411">
        <v>242.23644057999999</v>
      </c>
      <c r="H96" s="575">
        <v>14.57125825</v>
      </c>
      <c r="I96" s="411">
        <v>13.278</v>
      </c>
      <c r="J96" s="575">
        <v>242.12911007999998</v>
      </c>
      <c r="K96" s="411">
        <v>14.570652000000001</v>
      </c>
      <c r="L96" s="575">
        <v>13.278</v>
      </c>
      <c r="M96" s="577">
        <v>20475033.925000001</v>
      </c>
      <c r="N96" s="265">
        <v>464373</v>
      </c>
      <c r="O96" s="577">
        <v>2286</v>
      </c>
      <c r="P96" s="266">
        <v>8.4524994984138249E-2</v>
      </c>
      <c r="Q96" s="578">
        <v>9.4087641843812074E-4</v>
      </c>
      <c r="R96" s="596"/>
      <c r="S96" s="267">
        <v>44.26</v>
      </c>
      <c r="U96" s="580">
        <v>2.8441798463624043E-2</v>
      </c>
      <c r="V96" s="268">
        <v>5.6805269999999995E-3</v>
      </c>
      <c r="W96" s="580">
        <v>0.13625579999999998</v>
      </c>
      <c r="X96" s="268">
        <v>0.1570597</v>
      </c>
      <c r="Y96" s="580">
        <v>9.7439479999999995E-2</v>
      </c>
    </row>
    <row r="97" spans="1:30">
      <c r="A97" s="180" t="s">
        <v>246</v>
      </c>
      <c r="B97" s="263" t="s">
        <v>17</v>
      </c>
      <c r="C97" s="218" t="s">
        <v>247</v>
      </c>
      <c r="D97" s="182"/>
      <c r="E97" s="172"/>
      <c r="F97" s="264">
        <v>9.4500000000000001E-2</v>
      </c>
      <c r="G97" s="411">
        <v>151.40658293999999</v>
      </c>
      <c r="H97" s="575">
        <v>2.9176019399999977</v>
      </c>
      <c r="I97" s="411">
        <v>0</v>
      </c>
      <c r="J97" s="575">
        <v>150.74289467999998</v>
      </c>
      <c r="K97" s="411">
        <v>2.9048126799999774</v>
      </c>
      <c r="L97" s="575">
        <v>0</v>
      </c>
      <c r="M97" s="577">
        <v>10499849.029999999</v>
      </c>
      <c r="N97" s="265">
        <v>15282</v>
      </c>
      <c r="O97" s="577">
        <v>1239</v>
      </c>
      <c r="P97" s="266">
        <v>6.9348695585851258E-2</v>
      </c>
      <c r="Q97" s="578">
        <v>6.8595222462691189E-4</v>
      </c>
      <c r="R97" s="596"/>
      <c r="S97" s="267">
        <v>696.42</v>
      </c>
      <c r="U97" s="580">
        <v>1.1853500761035009E-2</v>
      </c>
      <c r="V97" s="268">
        <v>1.964861E-2</v>
      </c>
      <c r="W97" s="580">
        <v>0.2168023</v>
      </c>
      <c r="X97" s="268">
        <v>0.15021870000000001</v>
      </c>
      <c r="Y97" s="580">
        <v>0.13615140000000001</v>
      </c>
    </row>
    <row r="98" spans="1:30">
      <c r="A98" s="180" t="s">
        <v>21</v>
      </c>
      <c r="B98" s="263" t="s">
        <v>17</v>
      </c>
      <c r="C98" s="218" t="s">
        <v>550</v>
      </c>
      <c r="D98" s="182"/>
      <c r="E98" s="172"/>
      <c r="F98" s="264">
        <v>0.08</v>
      </c>
      <c r="G98" s="411">
        <v>2669.3882995200001</v>
      </c>
      <c r="H98" s="575">
        <v>6.6020578800001148</v>
      </c>
      <c r="I98" s="411">
        <v>23.642880000000002</v>
      </c>
      <c r="J98" s="575">
        <v>2656.76643904</v>
      </c>
      <c r="K98" s="411">
        <v>6.7392972000002862</v>
      </c>
      <c r="L98" s="575">
        <v>23.69846592</v>
      </c>
      <c r="M98" s="577">
        <v>120041144.00855002</v>
      </c>
      <c r="N98" s="265">
        <v>1438375</v>
      </c>
      <c r="O98" s="577">
        <v>10121</v>
      </c>
      <c r="P98" s="266">
        <v>4.4969532544266937E-2</v>
      </c>
      <c r="Q98" s="578">
        <v>5.6400120527271035E-4</v>
      </c>
      <c r="R98" s="596"/>
      <c r="S98" s="267">
        <v>83.86</v>
      </c>
      <c r="U98" s="580">
        <v>2.38660863343668E-2</v>
      </c>
      <c r="V98" s="268">
        <v>-6.162598E-3</v>
      </c>
      <c r="W98" s="580">
        <v>0.18958140000000001</v>
      </c>
      <c r="X98" s="268">
        <v>8.8209380000000004E-2</v>
      </c>
      <c r="Y98" s="580">
        <v>6.0931280000000004E-2</v>
      </c>
    </row>
    <row r="99" spans="1:30">
      <c r="A99" s="180" t="s">
        <v>484</v>
      </c>
      <c r="B99" s="263" t="s">
        <v>17</v>
      </c>
      <c r="C99" s="218" t="s">
        <v>493</v>
      </c>
      <c r="D99" s="182"/>
      <c r="E99" s="172"/>
      <c r="F99" s="264">
        <v>0.35</v>
      </c>
      <c r="G99" s="411">
        <v>190.24613919999999</v>
      </c>
      <c r="H99" s="575">
        <v>-49.15360620000002</v>
      </c>
      <c r="I99" s="411">
        <v>-49.685999999999993</v>
      </c>
      <c r="J99" s="575">
        <v>190.08369639999998</v>
      </c>
      <c r="K99" s="411">
        <v>-49.153966650000037</v>
      </c>
      <c r="L99" s="575">
        <v>-49.685999999999993</v>
      </c>
      <c r="M99" s="577">
        <v>69349962.177308008</v>
      </c>
      <c r="N99" s="265">
        <v>1037664</v>
      </c>
      <c r="O99" s="577">
        <v>1984</v>
      </c>
      <c r="P99" s="266">
        <v>0.3645275665983555</v>
      </c>
      <c r="Q99" s="578">
        <v>7.258157863306204E-4</v>
      </c>
      <c r="R99" s="596"/>
      <c r="S99" s="267">
        <v>67.599999999999994</v>
      </c>
      <c r="U99" s="580">
        <v>2.3343239644970412E-2</v>
      </c>
      <c r="V99" s="268">
        <v>2.2238700000000002E-3</v>
      </c>
      <c r="W99" s="580">
        <v>0.2876707</v>
      </c>
      <c r="X99" s="268">
        <v>0.1091932</v>
      </c>
      <c r="Y99" s="580">
        <v>6.3499589999999995E-2</v>
      </c>
    </row>
    <row r="100" spans="1:30">
      <c r="A100" s="180" t="s">
        <v>252</v>
      </c>
      <c r="B100" s="263" t="s">
        <v>17</v>
      </c>
      <c r="C100" s="218" t="s">
        <v>491</v>
      </c>
      <c r="D100" s="182"/>
      <c r="E100" s="172"/>
      <c r="F100" s="264">
        <v>0.21</v>
      </c>
      <c r="G100" s="411">
        <v>2493.4975374400001</v>
      </c>
      <c r="H100" s="575">
        <v>9.7469626799998288</v>
      </c>
      <c r="I100" s="411">
        <v>44.839199999999998</v>
      </c>
      <c r="J100" s="575">
        <v>2492.0215364800001</v>
      </c>
      <c r="K100" s="411">
        <v>9.4972758999996181</v>
      </c>
      <c r="L100" s="575">
        <v>44.572186960000003</v>
      </c>
      <c r="M100" s="577">
        <v>146581847.15278298</v>
      </c>
      <c r="N100" s="265">
        <v>1685574</v>
      </c>
      <c r="O100" s="577">
        <v>10769</v>
      </c>
      <c r="P100" s="266">
        <v>5.8785639428894004E-2</v>
      </c>
      <c r="Q100" s="578">
        <v>3.5662603049940657E-4</v>
      </c>
      <c r="R100" s="596"/>
      <c r="S100" s="267">
        <v>87.92</v>
      </c>
      <c r="U100" s="580">
        <v>0</v>
      </c>
      <c r="V100" s="268">
        <v>-1.4128730000000001E-2</v>
      </c>
      <c r="W100" s="580">
        <v>0.11871740000000001</v>
      </c>
      <c r="X100" s="268">
        <v>8.3004359999999999E-2</v>
      </c>
      <c r="Y100" s="580">
        <v>7.5940190000000005E-2</v>
      </c>
    </row>
    <row r="101" spans="1:30">
      <c r="A101" s="180" t="s">
        <v>251</v>
      </c>
      <c r="B101" s="263" t="s">
        <v>17</v>
      </c>
      <c r="C101" s="218" t="s">
        <v>460</v>
      </c>
      <c r="D101" s="182"/>
      <c r="E101" s="172"/>
      <c r="F101" s="264">
        <v>0.18</v>
      </c>
      <c r="G101" s="411">
        <v>6451.5825753599993</v>
      </c>
      <c r="H101" s="575">
        <v>183.69768959999942</v>
      </c>
      <c r="I101" s="411">
        <v>103.0744</v>
      </c>
      <c r="J101" s="575">
        <v>6441.7059532799994</v>
      </c>
      <c r="K101" s="411">
        <v>183.28797071999932</v>
      </c>
      <c r="L101" s="575">
        <v>102.78645311999999</v>
      </c>
      <c r="M101" s="577">
        <v>316903708.49196005</v>
      </c>
      <c r="N101" s="265">
        <v>2911498</v>
      </c>
      <c r="O101" s="577">
        <v>28965</v>
      </c>
      <c r="P101" s="266">
        <v>4.912030572193006E-2</v>
      </c>
      <c r="Q101" s="578">
        <v>3.5500610188298788E-4</v>
      </c>
      <c r="R101" s="596"/>
      <c r="S101" s="267">
        <v>110.24</v>
      </c>
      <c r="U101" s="580">
        <v>1.8074900217706823E-2</v>
      </c>
      <c r="V101" s="268">
        <v>1.286292E-2</v>
      </c>
      <c r="W101" s="580">
        <v>0.22087370000000001</v>
      </c>
      <c r="X101" s="268">
        <v>0.13080260000000002</v>
      </c>
      <c r="Y101" s="580">
        <v>0.10939890000000001</v>
      </c>
    </row>
    <row r="102" spans="1:30">
      <c r="A102" s="180" t="s">
        <v>20</v>
      </c>
      <c r="B102" s="263" t="s">
        <v>17</v>
      </c>
      <c r="C102" s="218" t="s">
        <v>551</v>
      </c>
      <c r="D102" s="182"/>
      <c r="E102" s="172"/>
      <c r="F102" s="264">
        <v>0.03</v>
      </c>
      <c r="G102" s="411">
        <v>3631.4239487499999</v>
      </c>
      <c r="H102" s="575">
        <v>50.516952640000341</v>
      </c>
      <c r="I102" s="411">
        <v>-11.772500000000001</v>
      </c>
      <c r="J102" s="575">
        <v>3610.7884875</v>
      </c>
      <c r="K102" s="411">
        <v>50.282573240000247</v>
      </c>
      <c r="L102" s="575">
        <v>-11.652005000000001</v>
      </c>
      <c r="M102" s="577">
        <v>110216582.18180001</v>
      </c>
      <c r="N102" s="265">
        <v>322504</v>
      </c>
      <c r="O102" s="577">
        <v>12619</v>
      </c>
      <c r="P102" s="266">
        <v>3.0350789039582805E-2</v>
      </c>
      <c r="Q102" s="578">
        <v>3.5097168885518182E-4</v>
      </c>
      <c r="R102" s="596"/>
      <c r="S102" s="267">
        <v>346.25</v>
      </c>
      <c r="U102" s="580">
        <v>1.2185010830324909E-2</v>
      </c>
      <c r="V102" s="268">
        <v>1.7394879999999998E-2</v>
      </c>
      <c r="W102" s="580">
        <v>0.20578730000000001</v>
      </c>
      <c r="X102" s="268">
        <v>0.142878</v>
      </c>
      <c r="Y102" s="580">
        <v>0.1273685</v>
      </c>
    </row>
    <row r="103" spans="1:30" s="372" customFormat="1">
      <c r="A103" s="180" t="s">
        <v>478</v>
      </c>
      <c r="B103" s="263" t="s">
        <v>144</v>
      </c>
      <c r="C103" s="218" t="s">
        <v>1902</v>
      </c>
      <c r="D103" s="182"/>
      <c r="E103" s="172"/>
      <c r="F103" s="264">
        <v>0.54</v>
      </c>
      <c r="G103" s="411">
        <v>51.5332194</v>
      </c>
      <c r="H103" s="575">
        <v>0.4245448999999985</v>
      </c>
      <c r="I103" s="411">
        <v>0</v>
      </c>
      <c r="J103" s="575">
        <v>51.506630100000002</v>
      </c>
      <c r="K103" s="411">
        <v>0.4243258500000015</v>
      </c>
      <c r="L103" s="575">
        <v>0</v>
      </c>
      <c r="M103" s="577">
        <v>1197462.7899999998</v>
      </c>
      <c r="N103" s="265">
        <v>76869</v>
      </c>
      <c r="O103" s="577">
        <v>122</v>
      </c>
      <c r="P103" s="266">
        <v>2.323671612101921E-2</v>
      </c>
      <c r="Q103" s="578">
        <v>5.9890805628993581E-3</v>
      </c>
      <c r="R103" s="596"/>
      <c r="S103" s="267">
        <v>15.78</v>
      </c>
      <c r="T103" s="395"/>
      <c r="U103" s="580">
        <v>1.060424588086185E-2</v>
      </c>
      <c r="V103" s="268">
        <v>3.8167940000000001E-3</v>
      </c>
      <c r="W103" s="580">
        <v>0.12205920000000001</v>
      </c>
      <c r="X103" s="268">
        <v>8.6892759999999999E-2</v>
      </c>
      <c r="Y103" s="580">
        <v>6.6012849999999998E-2</v>
      </c>
      <c r="AD103" s="449"/>
    </row>
    <row r="104" spans="1:30">
      <c r="A104" s="180" t="s">
        <v>167</v>
      </c>
      <c r="B104" s="263" t="s">
        <v>17</v>
      </c>
      <c r="C104" s="218" t="s">
        <v>1234</v>
      </c>
      <c r="D104" s="182"/>
      <c r="E104" s="172"/>
      <c r="F104" s="264">
        <v>0.21</v>
      </c>
      <c r="G104" s="411">
        <v>209.43957734</v>
      </c>
      <c r="H104" s="575">
        <v>-2.0993113100000023</v>
      </c>
      <c r="I104" s="411">
        <v>1.081</v>
      </c>
      <c r="J104" s="575">
        <v>209.25602354000003</v>
      </c>
      <c r="K104" s="411">
        <v>-2.0965096099999845</v>
      </c>
      <c r="L104" s="575">
        <v>1.081</v>
      </c>
      <c r="M104" s="577">
        <v>5327854.3549999995</v>
      </c>
      <c r="N104" s="265">
        <v>248725</v>
      </c>
      <c r="O104" s="577">
        <v>938</v>
      </c>
      <c r="P104" s="266">
        <v>2.543862255007738E-2</v>
      </c>
      <c r="Q104" s="578">
        <v>2.7685820577619978E-3</v>
      </c>
      <c r="R104" s="596"/>
      <c r="S104" s="267">
        <v>21.63</v>
      </c>
      <c r="U104" s="580">
        <v>6.0390198797965783E-2</v>
      </c>
      <c r="V104" s="268">
        <v>-1.4578590000000001E-2</v>
      </c>
      <c r="W104" s="580">
        <v>0.1231153</v>
      </c>
      <c r="X104" s="268">
        <v>7.640812000000001E-2</v>
      </c>
      <c r="Y104" s="580">
        <v>7.0696930000000005E-2</v>
      </c>
    </row>
    <row r="105" spans="1:30">
      <c r="A105" s="180" t="s">
        <v>164</v>
      </c>
      <c r="B105" s="263" t="s">
        <v>17</v>
      </c>
      <c r="C105" s="218" t="s">
        <v>1233</v>
      </c>
      <c r="D105" s="182"/>
      <c r="E105" s="172"/>
      <c r="F105" s="264">
        <v>0.18</v>
      </c>
      <c r="G105" s="411">
        <v>341.68173585</v>
      </c>
      <c r="H105" s="575">
        <v>3.9381175500000118</v>
      </c>
      <c r="I105" s="411">
        <v>0.40739640000000005</v>
      </c>
      <c r="J105" s="575">
        <v>341.00556879000004</v>
      </c>
      <c r="K105" s="411">
        <v>3.9311221300000549</v>
      </c>
      <c r="L105" s="575">
        <v>0.40739640000000005</v>
      </c>
      <c r="M105" s="577">
        <v>3940612.3599999994</v>
      </c>
      <c r="N105" s="265">
        <v>100601</v>
      </c>
      <c r="O105" s="577">
        <v>448</v>
      </c>
      <c r="P105" s="266">
        <v>1.1532990928522875E-2</v>
      </c>
      <c r="Q105" s="578">
        <v>1.5874163443321257E-3</v>
      </c>
      <c r="R105" s="596"/>
      <c r="S105" s="267">
        <v>39.630000000000003</v>
      </c>
      <c r="U105" s="580">
        <v>4.0969846076204894E-2</v>
      </c>
      <c r="V105" s="268">
        <v>1.0453850000000001E-2</v>
      </c>
      <c r="W105" s="580">
        <v>0.22251639999999998</v>
      </c>
      <c r="X105" s="268">
        <v>0.1181122</v>
      </c>
      <c r="Y105" s="580">
        <v>0.102267</v>
      </c>
    </row>
    <row r="106" spans="1:30">
      <c r="A106" s="369" t="s">
        <v>688</v>
      </c>
      <c r="B106" s="441"/>
      <c r="C106" s="371"/>
      <c r="D106" s="371"/>
      <c r="E106" s="172"/>
      <c r="F106" s="387"/>
      <c r="G106" s="412"/>
      <c r="H106" s="412"/>
      <c r="I106" s="412"/>
      <c r="J106" s="412"/>
      <c r="K106" s="412"/>
      <c r="L106" s="412"/>
      <c r="M106" s="412"/>
      <c r="N106" s="412"/>
      <c r="O106" s="412"/>
      <c r="P106" s="412"/>
      <c r="Q106" s="412"/>
      <c r="R106" s="586"/>
      <c r="S106" s="412"/>
      <c r="T106" s="586"/>
      <c r="U106" s="412"/>
      <c r="V106" s="412"/>
      <c r="W106" s="412"/>
      <c r="X106" s="412"/>
      <c r="Y106" s="412"/>
    </row>
    <row r="107" spans="1:30">
      <c r="A107" s="180" t="s">
        <v>1323</v>
      </c>
      <c r="B107" s="263" t="s">
        <v>144</v>
      </c>
      <c r="C107" s="218" t="s">
        <v>1327</v>
      </c>
      <c r="D107" s="564"/>
      <c r="E107" s="172"/>
      <c r="F107" s="264">
        <v>1.18</v>
      </c>
      <c r="G107" s="411">
        <v>1.2551975699999998</v>
      </c>
      <c r="H107" s="575">
        <v>4.4842999999970199E-4</v>
      </c>
      <c r="I107" s="411">
        <v>5.2249999999999998E-2</v>
      </c>
      <c r="J107" s="575">
        <v>1.2551975699999998</v>
      </c>
      <c r="K107" s="411">
        <v>4.4842999999970199E-4</v>
      </c>
      <c r="L107" s="575">
        <v>5.2249999999999998E-2</v>
      </c>
      <c r="M107" s="577">
        <v>189187.50499999998</v>
      </c>
      <c r="N107" s="265">
        <v>180665</v>
      </c>
      <c r="O107" s="577">
        <v>15</v>
      </c>
      <c r="P107" s="266">
        <v>0.15072328812746189</v>
      </c>
      <c r="Q107" s="578">
        <v>5.0117143469326194E-3</v>
      </c>
      <c r="R107" s="596"/>
      <c r="S107" s="267">
        <v>1.0449999999999999</v>
      </c>
      <c r="U107" s="580">
        <v>3.2033492822966511E-2</v>
      </c>
      <c r="V107" s="268">
        <v>-4.1284400000000006E-2</v>
      </c>
      <c r="W107" s="580" t="s">
        <v>157</v>
      </c>
      <c r="X107" s="268" t="s">
        <v>157</v>
      </c>
      <c r="Y107" s="580" t="s">
        <v>157</v>
      </c>
    </row>
    <row r="108" spans="1:30">
      <c r="A108" s="180" t="s">
        <v>864</v>
      </c>
      <c r="B108" s="263" t="s">
        <v>17</v>
      </c>
      <c r="C108" s="218" t="s">
        <v>1881</v>
      </c>
      <c r="D108" s="423"/>
      <c r="E108" s="172"/>
      <c r="F108" s="264">
        <v>0.67</v>
      </c>
      <c r="G108" s="411">
        <v>474.14365134000002</v>
      </c>
      <c r="H108" s="575">
        <v>-24.31060820999998</v>
      </c>
      <c r="I108" s="411">
        <v>-6.1280000000000001</v>
      </c>
      <c r="J108" s="575">
        <v>476.61256892</v>
      </c>
      <c r="K108" s="411">
        <v>-27.571279480000019</v>
      </c>
      <c r="L108" s="575">
        <v>-9.1796673999999996</v>
      </c>
      <c r="M108" s="577">
        <v>23736923.66</v>
      </c>
      <c r="N108" s="265">
        <v>3105898</v>
      </c>
      <c r="O108" s="577">
        <v>3268</v>
      </c>
      <c r="P108" s="266">
        <v>5.0062725912106899E-2</v>
      </c>
      <c r="Q108" s="578">
        <v>2.3307100271488445E-3</v>
      </c>
      <c r="R108" s="596"/>
      <c r="S108" s="267">
        <v>7.66</v>
      </c>
      <c r="U108" s="580">
        <v>4.4374673629242823E-3</v>
      </c>
      <c r="V108" s="268">
        <v>-3.6477990000000002E-2</v>
      </c>
      <c r="W108" s="580">
        <v>7.3646669999999997E-2</v>
      </c>
      <c r="X108" s="268">
        <v>-6.1824830000000004E-2</v>
      </c>
      <c r="Y108" s="580">
        <v>5.8464309999999999E-2</v>
      </c>
    </row>
    <row r="109" spans="1:30">
      <c r="A109" s="180" t="s">
        <v>303</v>
      </c>
      <c r="B109" s="263" t="s">
        <v>17</v>
      </c>
      <c r="C109" s="218" t="s">
        <v>1129</v>
      </c>
      <c r="D109" s="182"/>
      <c r="E109" s="172"/>
      <c r="F109" s="264">
        <v>0.6</v>
      </c>
      <c r="G109" s="411">
        <v>19.384403450000001</v>
      </c>
      <c r="H109" s="575">
        <v>-0.90904644999999928</v>
      </c>
      <c r="I109" s="411">
        <v>3.0657975003123285E-15</v>
      </c>
      <c r="J109" s="575">
        <v>19.304924420000003</v>
      </c>
      <c r="K109" s="411">
        <v>-0.90531921999999876</v>
      </c>
      <c r="L109" s="575">
        <v>0</v>
      </c>
      <c r="M109" s="577">
        <v>5199148.1599999992</v>
      </c>
      <c r="N109" s="265">
        <v>96762</v>
      </c>
      <c r="O109" s="577">
        <v>285</v>
      </c>
      <c r="P109" s="266">
        <v>0.26821295653542537</v>
      </c>
      <c r="Q109" s="578">
        <v>3.5167442780359216E-3</v>
      </c>
      <c r="R109" s="596"/>
      <c r="S109" s="267">
        <v>52.67</v>
      </c>
      <c r="U109" s="580">
        <v>2.5821150560091134E-2</v>
      </c>
      <c r="V109" s="268">
        <v>-4.4795059999999998E-2</v>
      </c>
      <c r="W109" s="580">
        <v>-4.4779090000000001E-2</v>
      </c>
      <c r="X109" s="268">
        <v>-3.79858E-2</v>
      </c>
      <c r="Y109" s="580">
        <v>3.1435399999999995E-2</v>
      </c>
    </row>
    <row r="110" spans="1:30">
      <c r="A110" s="180" t="s">
        <v>887</v>
      </c>
      <c r="B110" s="263" t="s">
        <v>17</v>
      </c>
      <c r="C110" s="218" t="s">
        <v>1131</v>
      </c>
      <c r="D110" s="429"/>
      <c r="E110" s="172"/>
      <c r="F110" s="264">
        <v>0.95</v>
      </c>
      <c r="G110" s="411">
        <v>116.75082316999999</v>
      </c>
      <c r="H110" s="575">
        <v>-2.1771430900000035</v>
      </c>
      <c r="I110" s="411">
        <v>2.7080000000000002</v>
      </c>
      <c r="J110" s="575">
        <v>116.61335831999999</v>
      </c>
      <c r="K110" s="411">
        <v>-2.1712546400000008</v>
      </c>
      <c r="L110" s="575">
        <v>2.7080000000000002</v>
      </c>
      <c r="M110" s="577">
        <v>9330861.9400000013</v>
      </c>
      <c r="N110" s="265">
        <v>1364307</v>
      </c>
      <c r="O110" s="577">
        <v>1198</v>
      </c>
      <c r="P110" s="266">
        <v>7.9921166178103978E-2</v>
      </c>
      <c r="Q110" s="578">
        <v>3.8926002646972901E-3</v>
      </c>
      <c r="R110" s="596"/>
      <c r="S110" s="267">
        <v>6.77</v>
      </c>
      <c r="U110" s="580">
        <v>1.6248153618906944E-2</v>
      </c>
      <c r="V110" s="268">
        <v>-4.9157300000000001E-2</v>
      </c>
      <c r="W110" s="580">
        <v>-5.1780319999999998E-2</v>
      </c>
      <c r="X110" s="268">
        <v>-0.1117615</v>
      </c>
      <c r="Y110" s="580" t="s">
        <v>157</v>
      </c>
    </row>
    <row r="111" spans="1:30">
      <c r="A111" s="180" t="s">
        <v>1612</v>
      </c>
      <c r="B111" s="263" t="s">
        <v>144</v>
      </c>
      <c r="C111" s="218" t="s">
        <v>1613</v>
      </c>
      <c r="D111" s="612"/>
      <c r="E111" s="172"/>
      <c r="F111" s="264">
        <v>0.75</v>
      </c>
      <c r="G111" s="411">
        <v>49.907533200000003</v>
      </c>
      <c r="H111" s="575">
        <v>-5.1814595999999939</v>
      </c>
      <c r="I111" s="411">
        <v>-3.5511000000000004</v>
      </c>
      <c r="J111" s="575">
        <v>48.652343950000002</v>
      </c>
      <c r="K111" s="411">
        <v>-5.1431793499999943</v>
      </c>
      <c r="L111" s="575">
        <v>-3.5511000000000004</v>
      </c>
      <c r="M111" s="577">
        <v>2763287.3299999991</v>
      </c>
      <c r="N111" s="265">
        <v>441715</v>
      </c>
      <c r="O111" s="577">
        <v>101</v>
      </c>
      <c r="P111" s="266">
        <v>5.536814089621242E-2</v>
      </c>
      <c r="Q111" s="578">
        <v>4.0695521807684234E-3</v>
      </c>
      <c r="R111" s="596"/>
      <c r="S111" s="267">
        <v>6.23</v>
      </c>
      <c r="U111" s="580">
        <v>0</v>
      </c>
      <c r="V111" s="268">
        <v>-2.959502E-2</v>
      </c>
      <c r="W111" s="580" t="s">
        <v>157</v>
      </c>
      <c r="X111" s="268" t="s">
        <v>157</v>
      </c>
      <c r="Y111" s="580" t="s">
        <v>157</v>
      </c>
    </row>
    <row r="112" spans="1:30">
      <c r="A112" s="180" t="s">
        <v>556</v>
      </c>
      <c r="B112" s="263" t="s">
        <v>17</v>
      </c>
      <c r="C112" s="218" t="s">
        <v>1901</v>
      </c>
      <c r="D112" s="182"/>
      <c r="E112" s="172"/>
      <c r="F112" s="264">
        <v>0.56000000000000005</v>
      </c>
      <c r="G112" s="411">
        <v>86.100631100000001</v>
      </c>
      <c r="H112" s="575">
        <v>2.3193764000000061</v>
      </c>
      <c r="I112" s="411">
        <v>2.5185</v>
      </c>
      <c r="J112" s="575">
        <v>85.969853789999988</v>
      </c>
      <c r="K112" s="411">
        <v>2.3196879599999933</v>
      </c>
      <c r="L112" s="575">
        <v>2.5185</v>
      </c>
      <c r="M112" s="577">
        <v>7525923.4100000001</v>
      </c>
      <c r="N112" s="265">
        <v>457775</v>
      </c>
      <c r="O112" s="577">
        <v>1175</v>
      </c>
      <c r="P112" s="266">
        <v>8.740845814775916E-2</v>
      </c>
      <c r="Q112" s="578">
        <v>1.9252082348623803E-3</v>
      </c>
      <c r="R112" s="596"/>
      <c r="S112" s="267">
        <v>16.79</v>
      </c>
      <c r="U112" s="580">
        <v>3.7827873734365691E-2</v>
      </c>
      <c r="V112" s="268">
        <v>-2.3767079999999999E-3</v>
      </c>
      <c r="W112" s="580">
        <v>0.23449739999999999</v>
      </c>
      <c r="X112" s="268">
        <v>0.16388449999999999</v>
      </c>
      <c r="Y112" s="580">
        <v>9.0914780000000001E-2</v>
      </c>
    </row>
    <row r="113" spans="1:30">
      <c r="A113" s="180" t="s">
        <v>41</v>
      </c>
      <c r="B113" s="263" t="s">
        <v>17</v>
      </c>
      <c r="C113" s="218" t="s">
        <v>423</v>
      </c>
      <c r="D113" s="182"/>
      <c r="E113" s="172"/>
      <c r="F113" s="264">
        <v>0.51</v>
      </c>
      <c r="G113" s="411">
        <v>707.04828485999997</v>
      </c>
      <c r="H113" s="575">
        <v>-45.937965329999926</v>
      </c>
      <c r="I113" s="411">
        <v>-7.772579999999917</v>
      </c>
      <c r="J113" s="575">
        <v>709.37889744000006</v>
      </c>
      <c r="K113" s="411">
        <v>-42.252356969999909</v>
      </c>
      <c r="L113" s="575">
        <v>-4.1556500999999999</v>
      </c>
      <c r="M113" s="577">
        <v>38007983.740000002</v>
      </c>
      <c r="N113" s="265">
        <v>422959</v>
      </c>
      <c r="O113" s="577">
        <v>3012</v>
      </c>
      <c r="P113" s="266">
        <v>5.3755853106306338E-2</v>
      </c>
      <c r="Q113" s="578">
        <v>1.5468255288892472E-3</v>
      </c>
      <c r="R113" s="596"/>
      <c r="S113" s="267">
        <v>89.69</v>
      </c>
      <c r="U113" s="580">
        <v>2.1240673430705764E-2</v>
      </c>
      <c r="V113" s="268">
        <v>-4.6966309999999997E-2</v>
      </c>
      <c r="W113" s="580">
        <v>5.5522080000000001E-2</v>
      </c>
      <c r="X113" s="268">
        <v>-1.9022609999999999E-2</v>
      </c>
      <c r="Y113" s="580">
        <v>2.4405260000000002E-2</v>
      </c>
    </row>
    <row r="114" spans="1:30">
      <c r="A114" s="180" t="s">
        <v>48</v>
      </c>
      <c r="B114" s="263" t="s">
        <v>17</v>
      </c>
      <c r="C114" s="218" t="s">
        <v>428</v>
      </c>
      <c r="D114" s="524"/>
      <c r="E114" s="172"/>
      <c r="F114" s="264">
        <v>0.5</v>
      </c>
      <c r="G114" s="411">
        <v>448.1909617</v>
      </c>
      <c r="H114" s="575">
        <v>-43.145309800000014</v>
      </c>
      <c r="I114" s="411">
        <v>-42.937775999999999</v>
      </c>
      <c r="J114" s="575">
        <v>453.09416038000001</v>
      </c>
      <c r="K114" s="411">
        <v>-38.971111720000032</v>
      </c>
      <c r="L114" s="575">
        <v>-38.763269999999999</v>
      </c>
      <c r="M114" s="577">
        <v>110956891.11872995</v>
      </c>
      <c r="N114" s="265">
        <v>1188272</v>
      </c>
      <c r="O114" s="577">
        <v>4769</v>
      </c>
      <c r="P114" s="266">
        <v>0.24756610596935638</v>
      </c>
      <c r="Q114" s="578">
        <v>6.9963437029939887E-4</v>
      </c>
      <c r="R114" s="596"/>
      <c r="S114" s="267">
        <v>94.66</v>
      </c>
      <c r="U114" s="580">
        <v>8.3484048172406504E-3</v>
      </c>
      <c r="V114" s="268">
        <v>-4.2238650000000003E-4</v>
      </c>
      <c r="W114" s="580">
        <v>0.21375060000000001</v>
      </c>
      <c r="X114" s="268">
        <v>7.0768219999999993E-2</v>
      </c>
      <c r="Y114" s="580">
        <v>4.721703E-2</v>
      </c>
    </row>
    <row r="115" spans="1:30">
      <c r="A115" s="180" t="s">
        <v>2</v>
      </c>
      <c r="B115" s="263" t="s">
        <v>17</v>
      </c>
      <c r="C115" s="218" t="s">
        <v>743</v>
      </c>
      <c r="D115" s="182"/>
      <c r="E115" s="172"/>
      <c r="F115" s="264">
        <v>0.59</v>
      </c>
      <c r="G115" s="411">
        <v>149.85414405</v>
      </c>
      <c r="H115" s="575">
        <v>-3.9358636199999748</v>
      </c>
      <c r="I115" s="411">
        <v>3.8867400000000001</v>
      </c>
      <c r="J115" s="575">
        <v>149.80605055000001</v>
      </c>
      <c r="K115" s="411">
        <v>-3.9332862199999692</v>
      </c>
      <c r="L115" s="575">
        <v>3.8867400000000001</v>
      </c>
      <c r="M115" s="577">
        <v>12544258.440000003</v>
      </c>
      <c r="N115" s="265">
        <v>127423</v>
      </c>
      <c r="O115" s="577">
        <v>1728</v>
      </c>
      <c r="P115" s="266">
        <v>8.3709786736458305E-2</v>
      </c>
      <c r="Q115" s="578">
        <v>2.0791517890314274E-3</v>
      </c>
      <c r="R115" s="596"/>
      <c r="S115" s="267">
        <v>99.6</v>
      </c>
      <c r="U115" s="580">
        <v>7.0190361445783131E-3</v>
      </c>
      <c r="V115" s="268">
        <v>-3.6843629999999995E-2</v>
      </c>
      <c r="W115" s="580">
        <v>0.16071750000000001</v>
      </c>
      <c r="X115" s="268">
        <v>5.2567410000000002E-2</v>
      </c>
      <c r="Y115" s="580">
        <v>2.400248E-2</v>
      </c>
    </row>
    <row r="116" spans="1:30">
      <c r="A116" s="180" t="s">
        <v>956</v>
      </c>
      <c r="B116" s="263" t="s">
        <v>17</v>
      </c>
      <c r="C116" s="218" t="s">
        <v>1874</v>
      </c>
      <c r="D116" s="471"/>
      <c r="E116" s="172"/>
      <c r="F116" s="264">
        <v>0.8</v>
      </c>
      <c r="G116" s="411">
        <v>88.996909169999995</v>
      </c>
      <c r="H116" s="575">
        <v>5.0723975300000008</v>
      </c>
      <c r="I116" s="411">
        <v>2.5415999999999901</v>
      </c>
      <c r="J116" s="575">
        <v>88.927025760000006</v>
      </c>
      <c r="K116" s="411">
        <v>5.0703518400000034</v>
      </c>
      <c r="L116" s="575">
        <v>2.5415999999999999</v>
      </c>
      <c r="M116" s="577">
        <v>6858796.669999999</v>
      </c>
      <c r="N116" s="265">
        <v>651894</v>
      </c>
      <c r="O116" s="577">
        <v>1032</v>
      </c>
      <c r="P116" s="266">
        <v>7.7067807567322053E-2</v>
      </c>
      <c r="Q116" s="578">
        <v>2.2300205241711272E-3</v>
      </c>
      <c r="R116" s="596"/>
      <c r="S116" s="267">
        <v>10.59</v>
      </c>
      <c r="U116" s="580">
        <v>4.1573182247403216E-2</v>
      </c>
      <c r="V116" s="268">
        <v>3.0155639999999997E-2</v>
      </c>
      <c r="W116" s="580">
        <v>8.4763610000000003E-2</v>
      </c>
      <c r="X116" s="268">
        <v>0.12532759999999998</v>
      </c>
      <c r="Y116" s="580" t="s">
        <v>157</v>
      </c>
    </row>
    <row r="117" spans="1:30" s="372" customFormat="1">
      <c r="A117" s="180" t="s">
        <v>1</v>
      </c>
      <c r="B117" s="263" t="s">
        <v>17</v>
      </c>
      <c r="C117" s="218" t="s">
        <v>437</v>
      </c>
      <c r="D117" s="182"/>
      <c r="E117" s="172"/>
      <c r="F117" s="264">
        <v>0.77</v>
      </c>
      <c r="G117" s="411">
        <v>307.11256780000002</v>
      </c>
      <c r="H117" s="575">
        <v>-27.464689549999953</v>
      </c>
      <c r="I117" s="411">
        <v>-5.6041599999999612</v>
      </c>
      <c r="J117" s="575">
        <v>315.00430540000002</v>
      </c>
      <c r="K117" s="411">
        <v>-22.020443149999977</v>
      </c>
      <c r="L117" s="575">
        <v>0</v>
      </c>
      <c r="M117" s="577">
        <v>73789268.39824</v>
      </c>
      <c r="N117" s="265">
        <v>1737223</v>
      </c>
      <c r="O117" s="577">
        <v>3848</v>
      </c>
      <c r="P117" s="266">
        <v>0.24026782403217559</v>
      </c>
      <c r="Q117" s="578">
        <v>1.4070111607894125E-3</v>
      </c>
      <c r="R117" s="596"/>
      <c r="S117" s="267">
        <v>42.2</v>
      </c>
      <c r="T117" s="395"/>
      <c r="U117" s="580">
        <v>2.2986184834123222E-2</v>
      </c>
      <c r="V117" s="268">
        <v>-6.5337759999999995E-2</v>
      </c>
      <c r="W117" s="580">
        <v>-2.8516379999999997E-2</v>
      </c>
      <c r="X117" s="268">
        <v>-0.1017103</v>
      </c>
      <c r="Y117" s="580">
        <v>-4.6136410000000003E-2</v>
      </c>
      <c r="AD117" s="449"/>
    </row>
    <row r="118" spans="1:30" s="372" customFormat="1">
      <c r="A118" s="180" t="s">
        <v>946</v>
      </c>
      <c r="B118" s="263" t="s">
        <v>17</v>
      </c>
      <c r="C118" s="218" t="s">
        <v>1307</v>
      </c>
      <c r="D118" s="458"/>
      <c r="E118" s="172"/>
      <c r="F118" s="264">
        <v>0.69</v>
      </c>
      <c r="G118" s="411">
        <v>65.74246509999999</v>
      </c>
      <c r="H118" s="575">
        <v>8.6229268899999933</v>
      </c>
      <c r="I118" s="411">
        <v>7.9319999999999995</v>
      </c>
      <c r="J118" s="575">
        <v>65.728253599999988</v>
      </c>
      <c r="K118" s="411">
        <v>6.6634570399999919</v>
      </c>
      <c r="L118" s="575">
        <v>5.948999999999999</v>
      </c>
      <c r="M118" s="577">
        <v>9313712.7500000019</v>
      </c>
      <c r="N118" s="265">
        <v>141045</v>
      </c>
      <c r="O118" s="577">
        <v>1083</v>
      </c>
      <c r="P118" s="266">
        <v>0.14166966109094081</v>
      </c>
      <c r="Q118" s="578">
        <v>2.9840614626770192E-3</v>
      </c>
      <c r="R118" s="596"/>
      <c r="S118" s="267">
        <v>66.099999999999994</v>
      </c>
      <c r="T118" s="395"/>
      <c r="U118" s="580">
        <v>1.9200680786686842E-2</v>
      </c>
      <c r="V118" s="268">
        <v>5.7821060000000004E-3</v>
      </c>
      <c r="W118" s="580">
        <v>0.1387342</v>
      </c>
      <c r="X118" s="268">
        <v>0.17319469999999998</v>
      </c>
      <c r="Y118" s="580" t="s">
        <v>157</v>
      </c>
      <c r="AD118" s="449"/>
    </row>
    <row r="119" spans="1:30">
      <c r="A119" s="180" t="s">
        <v>483</v>
      </c>
      <c r="B119" s="263" t="s">
        <v>17</v>
      </c>
      <c r="C119" s="218" t="s">
        <v>490</v>
      </c>
      <c r="D119" s="182"/>
      <c r="E119" s="172"/>
      <c r="F119" s="264">
        <v>0.4</v>
      </c>
      <c r="G119" s="411">
        <v>347.05864984000004</v>
      </c>
      <c r="H119" s="575">
        <v>-15.661105579999983</v>
      </c>
      <c r="I119" s="411">
        <v>-3.7862</v>
      </c>
      <c r="J119" s="575">
        <v>346.8857926</v>
      </c>
      <c r="K119" s="411">
        <v>-15.655254949999987</v>
      </c>
      <c r="L119" s="575">
        <v>-3.7862</v>
      </c>
      <c r="M119" s="577">
        <v>11890678.800000003</v>
      </c>
      <c r="N119" s="265">
        <v>171592</v>
      </c>
      <c r="O119" s="577">
        <v>1689</v>
      </c>
      <c r="P119" s="266">
        <v>3.4261295044747647E-2</v>
      </c>
      <c r="Q119" s="578">
        <v>1.3417164797786237E-3</v>
      </c>
      <c r="R119" s="596"/>
      <c r="S119" s="267">
        <v>68.84</v>
      </c>
      <c r="U119" s="580">
        <v>2.2622661243463099E-2</v>
      </c>
      <c r="V119" s="268">
        <v>-3.2738509999999998E-2</v>
      </c>
      <c r="W119" s="580">
        <v>5.7723370000000003E-2</v>
      </c>
      <c r="X119" s="268">
        <v>9.7988550000000004E-3</v>
      </c>
      <c r="Y119" s="580">
        <v>3.211924E-2</v>
      </c>
    </row>
    <row r="120" spans="1:30">
      <c r="A120" s="369" t="s">
        <v>353</v>
      </c>
      <c r="B120" s="441"/>
      <c r="C120" s="371"/>
      <c r="D120" s="371"/>
      <c r="E120" s="172"/>
      <c r="F120" s="387"/>
      <c r="G120" s="412"/>
      <c r="H120" s="412"/>
      <c r="I120" s="412"/>
      <c r="J120" s="412"/>
      <c r="K120" s="412"/>
      <c r="L120" s="412"/>
      <c r="M120" s="412"/>
      <c r="N120" s="412"/>
      <c r="O120" s="412"/>
      <c r="P120" s="412"/>
      <c r="Q120" s="412"/>
      <c r="R120" s="586"/>
      <c r="S120" s="412"/>
      <c r="T120" s="586"/>
      <c r="U120" s="412"/>
      <c r="V120" s="412"/>
      <c r="W120" s="412"/>
      <c r="X120" s="412"/>
      <c r="Y120" s="412"/>
    </row>
    <row r="121" spans="1:30" s="372" customFormat="1">
      <c r="A121" s="180" t="s">
        <v>767</v>
      </c>
      <c r="B121" s="263" t="s">
        <v>17</v>
      </c>
      <c r="C121" s="218" t="s">
        <v>1133</v>
      </c>
      <c r="D121" s="182"/>
      <c r="E121" s="172"/>
      <c r="F121" s="264">
        <v>0.69</v>
      </c>
      <c r="G121" s="411">
        <v>68.231992820000002</v>
      </c>
      <c r="H121" s="575">
        <v>11.555672780000009</v>
      </c>
      <c r="I121" s="411">
        <v>12.756000000000002</v>
      </c>
      <c r="J121" s="575">
        <v>68.231992820000002</v>
      </c>
      <c r="K121" s="411">
        <v>11.555737940000013</v>
      </c>
      <c r="L121" s="575">
        <v>12.756063780000002</v>
      </c>
      <c r="M121" s="577">
        <v>9303640.424999997</v>
      </c>
      <c r="N121" s="265">
        <v>434195</v>
      </c>
      <c r="O121" s="577">
        <v>910</v>
      </c>
      <c r="P121" s="266">
        <v>0.13635305141304527</v>
      </c>
      <c r="Q121" s="578">
        <v>1.8312285947219562E-3</v>
      </c>
      <c r="R121" s="596"/>
      <c r="S121" s="267">
        <v>21.26</v>
      </c>
      <c r="T121" s="395"/>
      <c r="U121" s="580">
        <v>5.3151458137347118E-2</v>
      </c>
      <c r="V121" s="268">
        <v>-2.1178639999999999E-2</v>
      </c>
      <c r="W121" s="580">
        <v>0.16398550000000001</v>
      </c>
      <c r="X121" s="268">
        <v>7.6946769999999998E-2</v>
      </c>
      <c r="Y121" s="580">
        <v>5.4475839999999998E-2</v>
      </c>
      <c r="AD121" s="449"/>
    </row>
    <row r="122" spans="1:30" s="372" customFormat="1">
      <c r="A122" s="180" t="s">
        <v>942</v>
      </c>
      <c r="B122" s="263" t="s">
        <v>144</v>
      </c>
      <c r="C122" s="218" t="s">
        <v>1877</v>
      </c>
      <c r="D122" s="458"/>
      <c r="E122" s="172"/>
      <c r="F122" s="264">
        <v>1</v>
      </c>
      <c r="G122" s="411">
        <v>120.31948025</v>
      </c>
      <c r="H122" s="575">
        <v>-4.5099195400000065</v>
      </c>
      <c r="I122" s="411">
        <v>1.2864705000000001</v>
      </c>
      <c r="J122" s="575">
        <v>120.41174475</v>
      </c>
      <c r="K122" s="411">
        <v>-4.4203986900000123</v>
      </c>
      <c r="L122" s="575">
        <v>1.3761187500000001</v>
      </c>
      <c r="M122" s="577">
        <v>3737161.8450000007</v>
      </c>
      <c r="N122" s="265">
        <v>636475</v>
      </c>
      <c r="O122" s="577">
        <v>705</v>
      </c>
      <c r="P122" s="266">
        <v>3.1060322378678167E-2</v>
      </c>
      <c r="Q122" s="578">
        <v>4.3920889228472402E-3</v>
      </c>
      <c r="R122" s="596"/>
      <c r="S122" s="267">
        <v>5.75</v>
      </c>
      <c r="T122" s="395"/>
      <c r="U122" s="580">
        <v>4.8631304347826086E-3</v>
      </c>
      <c r="V122" s="268">
        <v>-4.6434490000000002E-2</v>
      </c>
      <c r="W122" s="580">
        <v>5.8130350000000004E-2</v>
      </c>
      <c r="X122" s="268">
        <v>-1.1578219999999998E-2</v>
      </c>
      <c r="Y122" s="580" t="s">
        <v>157</v>
      </c>
      <c r="AD122" s="449"/>
    </row>
    <row r="123" spans="1:30">
      <c r="A123" s="180" t="s">
        <v>45</v>
      </c>
      <c r="B123" s="263" t="s">
        <v>17</v>
      </c>
      <c r="C123" s="218" t="s">
        <v>425</v>
      </c>
      <c r="D123" s="182"/>
      <c r="E123" s="172"/>
      <c r="F123" s="264">
        <v>0.69</v>
      </c>
      <c r="G123" s="411">
        <v>886.61314800000002</v>
      </c>
      <c r="H123" s="575">
        <v>-15.073615800000072</v>
      </c>
      <c r="I123" s="411">
        <v>9.6717600000000008</v>
      </c>
      <c r="J123" s="575">
        <v>883.89317760000006</v>
      </c>
      <c r="K123" s="411">
        <v>-14.982906720000029</v>
      </c>
      <c r="L123" s="575">
        <v>9.6853344000000003</v>
      </c>
      <c r="M123" s="577">
        <v>74098102.641929016</v>
      </c>
      <c r="N123" s="265">
        <v>1225255</v>
      </c>
      <c r="O123" s="577">
        <v>6653</v>
      </c>
      <c r="P123" s="266">
        <v>8.3574333190385999E-2</v>
      </c>
      <c r="Q123" s="578">
        <v>1.1943052772607635E-3</v>
      </c>
      <c r="R123" s="596"/>
      <c r="S123" s="267">
        <v>60.6</v>
      </c>
      <c r="U123" s="580">
        <v>1.9019356435643564E-2</v>
      </c>
      <c r="V123" s="268">
        <v>-2.7443430000000001E-2</v>
      </c>
      <c r="W123" s="580">
        <v>7.1275930000000001E-2</v>
      </c>
      <c r="X123" s="268">
        <v>1.202398E-2</v>
      </c>
      <c r="Y123" s="580">
        <v>2.4126990000000001E-2</v>
      </c>
    </row>
    <row r="124" spans="1:30">
      <c r="A124" s="180" t="s">
        <v>888</v>
      </c>
      <c r="B124" s="263" t="s">
        <v>144</v>
      </c>
      <c r="C124" s="218" t="s">
        <v>890</v>
      </c>
      <c r="D124" s="429"/>
      <c r="E124" s="172"/>
      <c r="F124" s="264">
        <v>0.99</v>
      </c>
      <c r="G124" s="411">
        <v>216.77981139999997</v>
      </c>
      <c r="H124" s="575">
        <v>-4.3286035999999939</v>
      </c>
      <c r="I124" s="411">
        <v>1.6663614</v>
      </c>
      <c r="J124" s="575">
        <v>217.10136679999999</v>
      </c>
      <c r="K124" s="411">
        <v>-4.1991923499999944</v>
      </c>
      <c r="L124" s="575">
        <v>1.8009822999999998</v>
      </c>
      <c r="M124" s="577">
        <v>9699759.6349999998</v>
      </c>
      <c r="N124" s="265">
        <v>1591488</v>
      </c>
      <c r="O124" s="577">
        <v>1544</v>
      </c>
      <c r="P124" s="266">
        <v>4.4744755391922075E-2</v>
      </c>
      <c r="Q124" s="578">
        <v>3.4442087914752341E-3</v>
      </c>
      <c r="R124" s="596"/>
      <c r="S124" s="267">
        <v>6.1</v>
      </c>
      <c r="U124" s="580">
        <v>6.9767213114754097E-3</v>
      </c>
      <c r="V124" s="268">
        <v>-2.7113239999999997E-2</v>
      </c>
      <c r="W124" s="580">
        <v>9.485623E-2</v>
      </c>
      <c r="X124" s="268">
        <v>3.9734280000000004E-2</v>
      </c>
      <c r="Y124" s="580" t="s">
        <v>157</v>
      </c>
    </row>
    <row r="125" spans="1:30">
      <c r="A125" s="180" t="s">
        <v>178</v>
      </c>
      <c r="B125" s="263" t="s">
        <v>17</v>
      </c>
      <c r="C125" s="218" t="s">
        <v>492</v>
      </c>
      <c r="D125" s="182"/>
      <c r="E125" s="172"/>
      <c r="F125" s="264">
        <v>0.48</v>
      </c>
      <c r="G125" s="411">
        <v>697.50950599999999</v>
      </c>
      <c r="H125" s="575">
        <v>-49.002073360000011</v>
      </c>
      <c r="I125" s="411">
        <v>-34.055</v>
      </c>
      <c r="J125" s="575">
        <v>696.08211500000004</v>
      </c>
      <c r="K125" s="411">
        <v>-49.058226159999968</v>
      </c>
      <c r="L125" s="575">
        <v>-34.138608499999997</v>
      </c>
      <c r="M125" s="577">
        <v>63954630.715150014</v>
      </c>
      <c r="N125" s="265">
        <v>925418</v>
      </c>
      <c r="O125" s="577">
        <v>5060</v>
      </c>
      <c r="P125" s="266">
        <v>9.1689977218962826E-2</v>
      </c>
      <c r="Q125" s="578">
        <v>1.3663082881482074E-3</v>
      </c>
      <c r="R125" s="596"/>
      <c r="S125" s="267">
        <v>69.5</v>
      </c>
      <c r="U125" s="580">
        <v>2.5808848920863305E-2</v>
      </c>
      <c r="V125" s="268">
        <v>-2.0022560000000002E-2</v>
      </c>
      <c r="W125" s="580">
        <v>6.854790999999999E-2</v>
      </c>
      <c r="X125" s="268">
        <v>3.0962519999999997E-2</v>
      </c>
      <c r="Y125" s="580">
        <v>3.9097569999999998E-2</v>
      </c>
    </row>
    <row r="126" spans="1:30">
      <c r="A126" s="180" t="s">
        <v>176</v>
      </c>
      <c r="B126" s="263" t="s">
        <v>17</v>
      </c>
      <c r="C126" s="218" t="s">
        <v>1232</v>
      </c>
      <c r="D126" s="182"/>
      <c r="E126" s="172"/>
      <c r="F126" s="264">
        <v>0.65</v>
      </c>
      <c r="G126" s="411">
        <v>19.039040579999998</v>
      </c>
      <c r="H126" s="575">
        <v>-0.73462536000000311</v>
      </c>
      <c r="I126" s="411">
        <v>-5.0687231123447418E-15</v>
      </c>
      <c r="J126" s="575">
        <v>19.039018809999998</v>
      </c>
      <c r="K126" s="411">
        <v>-0.73462451999999956</v>
      </c>
      <c r="L126" s="575">
        <v>0</v>
      </c>
      <c r="M126" s="577">
        <v>416541.82499999995</v>
      </c>
      <c r="N126" s="265">
        <v>18905</v>
      </c>
      <c r="O126" s="577">
        <v>192</v>
      </c>
      <c r="P126" s="266">
        <v>2.1878299132234949E-2</v>
      </c>
      <c r="Q126" s="578">
        <v>2.267523173947151E-3</v>
      </c>
      <c r="R126" s="596"/>
      <c r="S126" s="267">
        <v>21.77</v>
      </c>
      <c r="U126" s="580">
        <v>2.5654386770785485E-2</v>
      </c>
      <c r="V126" s="268">
        <v>-3.7151700000000003E-2</v>
      </c>
      <c r="W126" s="580">
        <v>7.2402889999999998E-2</v>
      </c>
      <c r="X126" s="268">
        <v>1.888097E-2</v>
      </c>
      <c r="Y126" s="580">
        <v>3.5616850000000005E-2</v>
      </c>
    </row>
    <row r="127" spans="1:30">
      <c r="A127" s="369" t="s">
        <v>351</v>
      </c>
      <c r="B127" s="371"/>
      <c r="C127" s="371"/>
      <c r="D127" s="371"/>
      <c r="E127" s="172"/>
      <c r="F127" s="387"/>
      <c r="G127" s="412"/>
      <c r="H127" s="412"/>
      <c r="I127" s="412"/>
      <c r="J127" s="412"/>
      <c r="K127" s="412"/>
      <c r="L127" s="412"/>
      <c r="M127" s="412"/>
      <c r="N127" s="412"/>
      <c r="O127" s="412"/>
      <c r="P127" s="412"/>
      <c r="Q127" s="412"/>
      <c r="R127" s="586"/>
      <c r="S127" s="412"/>
      <c r="T127" s="586"/>
      <c r="U127" s="412"/>
      <c r="V127" s="412"/>
      <c r="W127" s="412"/>
      <c r="X127" s="412"/>
      <c r="Y127" s="412"/>
    </row>
    <row r="128" spans="1:30">
      <c r="A128" s="180" t="s">
        <v>860</v>
      </c>
      <c r="B128" s="263" t="s">
        <v>17</v>
      </c>
      <c r="C128" s="218" t="s">
        <v>1309</v>
      </c>
      <c r="D128" s="423"/>
      <c r="E128" s="172"/>
      <c r="F128" s="264">
        <v>0.69</v>
      </c>
      <c r="G128" s="411">
        <v>620.0086894399999</v>
      </c>
      <c r="H128" s="575">
        <v>-16.470517200000046</v>
      </c>
      <c r="I128" s="411">
        <v>5.9231999999999081</v>
      </c>
      <c r="J128" s="575">
        <v>620.66152479999994</v>
      </c>
      <c r="K128" s="411">
        <v>-16.722599919999958</v>
      </c>
      <c r="L128" s="575">
        <v>5.7029556799999996</v>
      </c>
      <c r="M128" s="577">
        <v>39274446.685000002</v>
      </c>
      <c r="N128" s="265">
        <v>400373</v>
      </c>
      <c r="O128" s="577">
        <v>5645</v>
      </c>
      <c r="P128" s="266">
        <v>6.3344993955606013E-2</v>
      </c>
      <c r="Q128" s="578">
        <v>1.1230851916459372E-3</v>
      </c>
      <c r="R128" s="596"/>
      <c r="S128" s="267">
        <v>98.72</v>
      </c>
      <c r="U128" s="580">
        <v>3.5348034846029178E-2</v>
      </c>
      <c r="V128" s="268">
        <v>-3.5183739999999998E-2</v>
      </c>
      <c r="W128" s="580">
        <v>0.20570920000000001</v>
      </c>
      <c r="X128" s="268">
        <v>0.21552879999999999</v>
      </c>
      <c r="Y128" s="580">
        <v>0.17658580000000001</v>
      </c>
    </row>
    <row r="129" spans="1:25">
      <c r="A129" s="180" t="s">
        <v>1353</v>
      </c>
      <c r="B129" s="263" t="s">
        <v>17</v>
      </c>
      <c r="C129" s="218" t="s">
        <v>1358</v>
      </c>
      <c r="D129" s="566"/>
      <c r="E129" s="172"/>
      <c r="F129" s="264">
        <v>0.69</v>
      </c>
      <c r="G129" s="411">
        <v>3.7349999999999999</v>
      </c>
      <c r="H129" s="575">
        <v>1.0175000000000001</v>
      </c>
      <c r="I129" s="411">
        <v>0.62249999999999961</v>
      </c>
      <c r="J129" s="575">
        <v>3.7231226999999998</v>
      </c>
      <c r="K129" s="411">
        <v>1.0159926799999996</v>
      </c>
      <c r="L129" s="575">
        <v>0.62250000000000005</v>
      </c>
      <c r="M129" s="577">
        <v>1527062.04</v>
      </c>
      <c r="N129" s="265">
        <v>128055</v>
      </c>
      <c r="O129" s="577">
        <v>201</v>
      </c>
      <c r="P129" s="266">
        <v>0.40885195180722894</v>
      </c>
      <c r="Q129" s="578">
        <v>6.94430582815358E-3</v>
      </c>
      <c r="R129" s="596"/>
      <c r="S129" s="267">
        <v>12.45</v>
      </c>
      <c r="U129" s="580">
        <v>0</v>
      </c>
      <c r="V129" s="268">
        <v>0.13594889999999998</v>
      </c>
      <c r="W129" s="580" t="s">
        <v>157</v>
      </c>
      <c r="X129" s="268" t="s">
        <v>157</v>
      </c>
      <c r="Y129" s="580" t="s">
        <v>157</v>
      </c>
    </row>
    <row r="130" spans="1:25">
      <c r="A130" s="180" t="s">
        <v>578</v>
      </c>
      <c r="B130" s="263" t="s">
        <v>17</v>
      </c>
      <c r="C130" s="218" t="s">
        <v>1897</v>
      </c>
      <c r="D130" s="182"/>
      <c r="E130" s="172"/>
      <c r="F130" s="264">
        <v>0.56999999999999995</v>
      </c>
      <c r="G130" s="411">
        <v>42.084118439999997</v>
      </c>
      <c r="H130" s="575">
        <v>-3.4982636799999995</v>
      </c>
      <c r="I130" s="411">
        <v>-1.212</v>
      </c>
      <c r="J130" s="575">
        <v>42.020985359999997</v>
      </c>
      <c r="K130" s="411">
        <v>-4.7709299200000022</v>
      </c>
      <c r="L130" s="575">
        <v>-2.4239999999999999</v>
      </c>
      <c r="M130" s="577">
        <v>4013663.8250000007</v>
      </c>
      <c r="N130" s="265">
        <v>658373</v>
      </c>
      <c r="O130" s="577">
        <v>434</v>
      </c>
      <c r="P130" s="266">
        <v>9.537241063329735E-2</v>
      </c>
      <c r="Q130" s="578">
        <v>3.3281399910141747E-3</v>
      </c>
      <c r="R130" s="596"/>
      <c r="S130" s="267">
        <v>6.06</v>
      </c>
      <c r="U130" s="580">
        <v>2.2141749174917492E-2</v>
      </c>
      <c r="V130" s="268">
        <v>-5.0156739999999998E-2</v>
      </c>
      <c r="W130" s="580">
        <v>4.6655670000000003E-2</v>
      </c>
      <c r="X130" s="268">
        <v>0.1008037</v>
      </c>
      <c r="Y130" s="580">
        <v>-7.17221E-3</v>
      </c>
    </row>
    <row r="131" spans="1:25">
      <c r="A131" s="180" t="s">
        <v>1093</v>
      </c>
      <c r="B131" s="263" t="s">
        <v>17</v>
      </c>
      <c r="C131" s="218" t="s">
        <v>1863</v>
      </c>
      <c r="D131" s="520"/>
      <c r="E131" s="172"/>
      <c r="F131" s="264">
        <v>0.67</v>
      </c>
      <c r="G131" s="411">
        <v>52.961831279999998</v>
      </c>
      <c r="H131" s="575">
        <v>-0.55995794999999549</v>
      </c>
      <c r="I131" s="411">
        <v>-1.224</v>
      </c>
      <c r="J131" s="575">
        <v>52.832503439999996</v>
      </c>
      <c r="K131" s="411">
        <v>-0.56154285000000148</v>
      </c>
      <c r="L131" s="575">
        <v>-1.224</v>
      </c>
      <c r="M131" s="577">
        <v>2501434.1299999994</v>
      </c>
      <c r="N131" s="265">
        <v>208356</v>
      </c>
      <c r="O131" s="577">
        <v>465</v>
      </c>
      <c r="P131" s="266">
        <v>4.7230884384932836E-2</v>
      </c>
      <c r="Q131" s="578">
        <v>2.5737784191486707E-3</v>
      </c>
      <c r="R131" s="596"/>
      <c r="S131" s="267">
        <v>12.24</v>
      </c>
      <c r="U131" s="580">
        <v>0</v>
      </c>
      <c r="V131" s="268">
        <v>1.2406950000000002E-2</v>
      </c>
      <c r="W131" s="580">
        <v>0.25538460000000002</v>
      </c>
      <c r="X131" s="268" t="s">
        <v>157</v>
      </c>
      <c r="Y131" s="580" t="s">
        <v>157</v>
      </c>
    </row>
    <row r="132" spans="1:25">
      <c r="A132" s="180" t="s">
        <v>1102</v>
      </c>
      <c r="B132" s="263" t="s">
        <v>17</v>
      </c>
      <c r="C132" s="218" t="s">
        <v>1130</v>
      </c>
      <c r="D132" s="521"/>
      <c r="E132" s="172"/>
      <c r="F132" s="264">
        <v>0.65</v>
      </c>
      <c r="G132" s="411">
        <v>109.79057232000001</v>
      </c>
      <c r="H132" s="575">
        <v>-8.2965167999999814</v>
      </c>
      <c r="I132" s="411">
        <v>0</v>
      </c>
      <c r="J132" s="575">
        <v>109.68913088000001</v>
      </c>
      <c r="K132" s="411">
        <v>-8.2888511999999732</v>
      </c>
      <c r="L132" s="575">
        <v>0</v>
      </c>
      <c r="M132" s="577">
        <v>4546127.0250000004</v>
      </c>
      <c r="N132" s="265">
        <v>569216</v>
      </c>
      <c r="O132" s="577">
        <v>815</v>
      </c>
      <c r="P132" s="266">
        <v>4.1407262289786376E-2</v>
      </c>
      <c r="Q132" s="578">
        <v>2.2250966299156845E-3</v>
      </c>
      <c r="R132" s="596"/>
      <c r="S132" s="267">
        <v>7.94</v>
      </c>
      <c r="U132" s="580">
        <v>1.5113350125944582E-2</v>
      </c>
      <c r="V132" s="268">
        <v>-7.0257609999999998E-2</v>
      </c>
      <c r="W132" s="580">
        <v>-0.18596660000000001</v>
      </c>
      <c r="X132" s="268" t="s">
        <v>157</v>
      </c>
      <c r="Y132" s="580" t="s">
        <v>157</v>
      </c>
    </row>
    <row r="133" spans="1:25">
      <c r="A133" s="180" t="s">
        <v>1207</v>
      </c>
      <c r="B133" s="263" t="s">
        <v>17</v>
      </c>
      <c r="C133" s="218" t="s">
        <v>1860</v>
      </c>
      <c r="D133" s="541"/>
      <c r="E133" s="172"/>
      <c r="F133" s="264">
        <v>0.67</v>
      </c>
      <c r="G133" s="411">
        <v>78.003</v>
      </c>
      <c r="H133" s="575">
        <v>-16.460999999999999</v>
      </c>
      <c r="I133" s="411">
        <v>-0.96299999999999997</v>
      </c>
      <c r="J133" s="575">
        <v>77.843729429999996</v>
      </c>
      <c r="K133" s="411">
        <v>-16.428028650000005</v>
      </c>
      <c r="L133" s="575">
        <v>-0.96156834000000002</v>
      </c>
      <c r="M133" s="577">
        <v>14052680.49</v>
      </c>
      <c r="N133" s="265">
        <v>4288781</v>
      </c>
      <c r="O133" s="577">
        <v>2445</v>
      </c>
      <c r="P133" s="266">
        <v>0.18015564132148765</v>
      </c>
      <c r="Q133" s="578">
        <v>4.0693928209766502E-3</v>
      </c>
      <c r="R133" s="596"/>
      <c r="S133" s="267">
        <v>3.21</v>
      </c>
      <c r="U133" s="580">
        <v>0</v>
      </c>
      <c r="V133" s="268">
        <v>-0.1640625</v>
      </c>
      <c r="W133" s="580">
        <v>7.718121E-2</v>
      </c>
      <c r="X133" s="268" t="s">
        <v>157</v>
      </c>
      <c r="Y133" s="580" t="s">
        <v>157</v>
      </c>
    </row>
    <row r="134" spans="1:25">
      <c r="A134" s="180" t="s">
        <v>883</v>
      </c>
      <c r="B134" s="263" t="s">
        <v>17</v>
      </c>
      <c r="C134" s="218" t="s">
        <v>1308</v>
      </c>
      <c r="D134" s="545"/>
      <c r="E134" s="172"/>
      <c r="F134" s="264">
        <v>0.45</v>
      </c>
      <c r="G134" s="411">
        <v>38.076985439999994</v>
      </c>
      <c r="H134" s="575">
        <v>-0.4972066000000015</v>
      </c>
      <c r="I134" s="411">
        <v>0</v>
      </c>
      <c r="J134" s="575">
        <v>38.049818039999998</v>
      </c>
      <c r="K134" s="411">
        <v>-0.49685185000000148</v>
      </c>
      <c r="L134" s="575">
        <v>0</v>
      </c>
      <c r="M134" s="577">
        <v>1204938.3900000001</v>
      </c>
      <c r="N134" s="265">
        <v>28807</v>
      </c>
      <c r="O134" s="577">
        <v>227</v>
      </c>
      <c r="P134" s="266">
        <v>3.1644794777640366E-2</v>
      </c>
      <c r="Q134" s="578">
        <v>9.5495127997476288E-3</v>
      </c>
      <c r="R134" s="596"/>
      <c r="S134" s="267">
        <v>42.12</v>
      </c>
      <c r="U134" s="580">
        <v>0</v>
      </c>
      <c r="V134" s="268">
        <v>-1.2889619999999999E-2</v>
      </c>
      <c r="W134" s="580">
        <v>1.1041769999999999E-2</v>
      </c>
      <c r="X134" s="268">
        <v>-6.3195139999999997E-2</v>
      </c>
      <c r="Y134" s="580" t="s">
        <v>157</v>
      </c>
    </row>
    <row r="135" spans="1:25">
      <c r="A135" s="180" t="s">
        <v>1220</v>
      </c>
      <c r="B135" s="263" t="s">
        <v>17</v>
      </c>
      <c r="C135" s="218" t="s">
        <v>1858</v>
      </c>
      <c r="D135" s="545"/>
      <c r="E135" s="172"/>
      <c r="F135" s="264">
        <v>0.67</v>
      </c>
      <c r="G135" s="411">
        <v>13.6654176</v>
      </c>
      <c r="H135" s="575">
        <v>-0.85408859999999964</v>
      </c>
      <c r="I135" s="411">
        <v>0</v>
      </c>
      <c r="J135" s="575">
        <v>13.654752</v>
      </c>
      <c r="K135" s="411">
        <v>-0.85342199999999813</v>
      </c>
      <c r="L135" s="575">
        <v>0</v>
      </c>
      <c r="M135" s="577">
        <v>1174082.5199999998</v>
      </c>
      <c r="N135" s="265">
        <v>120457</v>
      </c>
      <c r="O135" s="577">
        <v>322</v>
      </c>
      <c r="P135" s="266">
        <v>8.5916329406574427E-2</v>
      </c>
      <c r="Q135" s="578">
        <v>2.9868091807590839E-3</v>
      </c>
      <c r="R135" s="596"/>
      <c r="S135" s="267">
        <v>9.6</v>
      </c>
      <c r="U135" s="580">
        <v>1.1635520833333333E-2</v>
      </c>
      <c r="V135" s="268">
        <v>-5.8823529999999999E-2</v>
      </c>
      <c r="W135" s="580">
        <v>9.2588880000000012E-2</v>
      </c>
      <c r="X135" s="268" t="s">
        <v>157</v>
      </c>
      <c r="Y135" s="580" t="s">
        <v>157</v>
      </c>
    </row>
    <row r="136" spans="1:25">
      <c r="A136" s="180" t="s">
        <v>581</v>
      </c>
      <c r="B136" s="263" t="s">
        <v>17</v>
      </c>
      <c r="C136" s="218" t="s">
        <v>1895</v>
      </c>
      <c r="D136" s="182"/>
      <c r="E136" s="172"/>
      <c r="F136" s="264">
        <v>0.57000000000000006</v>
      </c>
      <c r="G136" s="411">
        <v>157.53889924000001</v>
      </c>
      <c r="H136" s="575">
        <v>-0.19260766999998688</v>
      </c>
      <c r="I136" s="411">
        <v>-1.5920000000000001</v>
      </c>
      <c r="J136" s="575">
        <v>157.19003631999999</v>
      </c>
      <c r="K136" s="411">
        <v>-0.18462956000000239</v>
      </c>
      <c r="L136" s="575">
        <v>-1.580856</v>
      </c>
      <c r="M136" s="577">
        <v>5653424.5150000006</v>
      </c>
      <c r="N136" s="265">
        <v>713787</v>
      </c>
      <c r="O136" s="577">
        <v>979</v>
      </c>
      <c r="P136" s="266">
        <v>3.5885895751927181E-2</v>
      </c>
      <c r="Q136" s="578">
        <v>2.07827773371335E-3</v>
      </c>
      <c r="R136" s="596"/>
      <c r="S136" s="267">
        <v>7.96</v>
      </c>
      <c r="U136" s="580">
        <v>3.2912060301507539E-3</v>
      </c>
      <c r="V136" s="268">
        <v>8.8719899999999997E-3</v>
      </c>
      <c r="W136" s="580">
        <v>8.2199570000000013E-2</v>
      </c>
      <c r="X136" s="268">
        <v>7.4580430000000003E-2</v>
      </c>
      <c r="Y136" s="580">
        <v>7.3589039999999994E-2</v>
      </c>
    </row>
    <row r="137" spans="1:25">
      <c r="A137" s="180" t="s">
        <v>1255</v>
      </c>
      <c r="B137" s="263" t="s">
        <v>17</v>
      </c>
      <c r="C137" s="218" t="s">
        <v>1854</v>
      </c>
      <c r="D137" s="551"/>
      <c r="E137" s="172"/>
      <c r="F137" s="264">
        <v>0.67</v>
      </c>
      <c r="G137" s="411">
        <v>1.5728</v>
      </c>
      <c r="H137" s="575">
        <v>-0.1968</v>
      </c>
      <c r="I137" s="411">
        <v>0</v>
      </c>
      <c r="J137" s="575">
        <v>1.56297</v>
      </c>
      <c r="K137" s="411">
        <v>-0.19556999999999999</v>
      </c>
      <c r="L137" s="575">
        <v>0</v>
      </c>
      <c r="M137" s="577">
        <v>183085.65</v>
      </c>
      <c r="N137" s="265">
        <v>17090</v>
      </c>
      <c r="O137" s="577">
        <v>33</v>
      </c>
      <c r="P137" s="266">
        <v>0.11640745803662259</v>
      </c>
      <c r="Q137" s="578">
        <v>4.1149251028676989E-3</v>
      </c>
      <c r="R137" s="596"/>
      <c r="S137" s="267">
        <v>9.59</v>
      </c>
      <c r="U137" s="580">
        <v>0</v>
      </c>
      <c r="V137" s="268">
        <v>-0.13291140000000001</v>
      </c>
      <c r="W137" s="580">
        <v>-0.1201835</v>
      </c>
      <c r="X137" s="268" t="s">
        <v>157</v>
      </c>
      <c r="Y137" s="580" t="s">
        <v>157</v>
      </c>
    </row>
    <row r="138" spans="1:25">
      <c r="A138" s="180" t="s">
        <v>1034</v>
      </c>
      <c r="B138" s="263" t="s">
        <v>17</v>
      </c>
      <c r="C138" s="218" t="s">
        <v>1135</v>
      </c>
      <c r="D138" s="511"/>
      <c r="E138" s="172"/>
      <c r="F138" s="264">
        <v>0.55000000000000004</v>
      </c>
      <c r="G138" s="411">
        <v>68.584536439999994</v>
      </c>
      <c r="H138" s="575">
        <v>-5.072856760000005</v>
      </c>
      <c r="I138" s="411">
        <v>-2.0720000000000001</v>
      </c>
      <c r="J138" s="575">
        <v>68.526261439999999</v>
      </c>
      <c r="K138" s="411">
        <v>-5.0703817600000054</v>
      </c>
      <c r="L138" s="575">
        <v>-2.0720000000000001</v>
      </c>
      <c r="M138" s="577">
        <v>2816560.74</v>
      </c>
      <c r="N138" s="265">
        <v>270044</v>
      </c>
      <c r="O138" s="577">
        <v>553</v>
      </c>
      <c r="P138" s="266">
        <v>4.1066993905601736E-2</v>
      </c>
      <c r="Q138" s="578">
        <v>2.1871201737456623E-3</v>
      </c>
      <c r="R138" s="596"/>
      <c r="S138" s="267">
        <v>10.36</v>
      </c>
      <c r="U138" s="580">
        <v>9.652509652509654E-3</v>
      </c>
      <c r="V138" s="268">
        <v>-4.0740740000000004E-2</v>
      </c>
      <c r="W138" s="580">
        <v>0.21205100000000002</v>
      </c>
      <c r="X138" s="268">
        <v>1.684393E-2</v>
      </c>
      <c r="Y138" s="580" t="s">
        <v>157</v>
      </c>
    </row>
    <row r="139" spans="1:25">
      <c r="A139" s="180" t="s">
        <v>1005</v>
      </c>
      <c r="B139" s="263" t="s">
        <v>17</v>
      </c>
      <c r="C139" s="218" t="s">
        <v>1306</v>
      </c>
      <c r="D139" s="499"/>
      <c r="E139" s="172"/>
      <c r="F139" s="264">
        <v>0.35</v>
      </c>
      <c r="G139" s="411">
        <v>344.34845489999998</v>
      </c>
      <c r="H139" s="575">
        <v>11.12512722999996</v>
      </c>
      <c r="I139" s="411">
        <v>7.88</v>
      </c>
      <c r="J139" s="575">
        <v>343.0136617</v>
      </c>
      <c r="K139" s="411">
        <v>11.095221359999954</v>
      </c>
      <c r="L139" s="575">
        <v>7.8628018999999991</v>
      </c>
      <c r="M139" s="577">
        <v>49066820.819999993</v>
      </c>
      <c r="N139" s="265">
        <v>2535261</v>
      </c>
      <c r="O139" s="577">
        <v>3970</v>
      </c>
      <c r="P139" s="266">
        <v>0.14249176995508567</v>
      </c>
      <c r="Q139" s="578">
        <v>1.1388055328326555E-3</v>
      </c>
      <c r="R139" s="596"/>
      <c r="S139" s="267">
        <v>19.7</v>
      </c>
      <c r="U139" s="580">
        <v>0</v>
      </c>
      <c r="V139" s="268">
        <v>9.7385949999999992E-3</v>
      </c>
      <c r="W139" s="580">
        <v>0.55608220000000008</v>
      </c>
      <c r="X139" s="268">
        <v>0.1614178</v>
      </c>
      <c r="Y139" s="580" t="s">
        <v>157</v>
      </c>
    </row>
    <row r="140" spans="1:25">
      <c r="A140" s="180" t="s">
        <v>579</v>
      </c>
      <c r="B140" s="263" t="s">
        <v>17</v>
      </c>
      <c r="C140" s="218" t="s">
        <v>1896</v>
      </c>
      <c r="D140" s="182"/>
      <c r="E140" s="172"/>
      <c r="F140" s="264">
        <v>0.56999999999999995</v>
      </c>
      <c r="G140" s="411">
        <v>121.65421167</v>
      </c>
      <c r="H140" s="575">
        <v>-4.3647504900000094</v>
      </c>
      <c r="I140" s="411">
        <v>-1.4219999999999999</v>
      </c>
      <c r="J140" s="575">
        <v>121.59832707000001</v>
      </c>
      <c r="K140" s="411">
        <v>-4.3634142899999917</v>
      </c>
      <c r="L140" s="575">
        <v>-1.4219999999999999</v>
      </c>
      <c r="M140" s="577">
        <v>4898886.8750000019</v>
      </c>
      <c r="N140" s="265">
        <v>694554</v>
      </c>
      <c r="O140" s="577">
        <v>1482</v>
      </c>
      <c r="P140" s="266">
        <v>4.0268945955514918E-2</v>
      </c>
      <c r="Q140" s="578">
        <v>2.6044939711686197E-3</v>
      </c>
      <c r="R140" s="596"/>
      <c r="S140" s="267">
        <v>7.11</v>
      </c>
      <c r="U140" s="580">
        <v>5.7756680731364269E-3</v>
      </c>
      <c r="V140" s="268">
        <v>-2.3351649999999998E-2</v>
      </c>
      <c r="W140" s="580">
        <v>-5.7784670000000003E-2</v>
      </c>
      <c r="X140" s="268">
        <v>0.118299</v>
      </c>
      <c r="Y140" s="580">
        <v>6.1136129999999997E-2</v>
      </c>
    </row>
    <row r="141" spans="1:25">
      <c r="A141" s="180" t="s">
        <v>562</v>
      </c>
      <c r="B141" s="263" t="s">
        <v>17</v>
      </c>
      <c r="C141" s="218" t="s">
        <v>1899</v>
      </c>
      <c r="D141" s="182"/>
      <c r="E141" s="172"/>
      <c r="F141" s="264">
        <v>0.56999999999999995</v>
      </c>
      <c r="G141" s="411">
        <v>172.59656235</v>
      </c>
      <c r="H141" s="575">
        <v>-29.107721460000008</v>
      </c>
      <c r="I141" s="411">
        <v>-33.655000000000001</v>
      </c>
      <c r="J141" s="575">
        <v>175.0601782</v>
      </c>
      <c r="K141" s="411">
        <v>-26.569405520000011</v>
      </c>
      <c r="L141" s="575">
        <v>-31.114999999999998</v>
      </c>
      <c r="M141" s="577">
        <v>64098476.996600002</v>
      </c>
      <c r="N141" s="265">
        <v>10246843</v>
      </c>
      <c r="O141" s="577">
        <v>2832</v>
      </c>
      <c r="P141" s="266">
        <v>0.3713774835597124</v>
      </c>
      <c r="Q141" s="578">
        <v>2.5394457197484045E-3</v>
      </c>
      <c r="R141" s="596"/>
      <c r="S141" s="267">
        <v>6.35</v>
      </c>
      <c r="U141" s="580">
        <v>2.9894015748031501E-2</v>
      </c>
      <c r="V141" s="268">
        <v>2.254428E-2</v>
      </c>
      <c r="W141" s="580">
        <v>4.3274840000000002E-2</v>
      </c>
      <c r="X141" s="268">
        <v>0.25531210000000004</v>
      </c>
      <c r="Y141" s="580">
        <v>2.2541430000000001E-2</v>
      </c>
    </row>
    <row r="142" spans="1:25">
      <c r="A142" s="180" t="s">
        <v>1244</v>
      </c>
      <c r="B142" s="263" t="s">
        <v>17</v>
      </c>
      <c r="C142" s="218" t="s">
        <v>1856</v>
      </c>
      <c r="D142" s="549"/>
      <c r="E142" s="172"/>
      <c r="F142" s="264">
        <v>0.56999999999999995</v>
      </c>
      <c r="G142" s="411">
        <v>2.0107048500000002</v>
      </c>
      <c r="H142" s="575">
        <v>-0.10925460000000009</v>
      </c>
      <c r="I142" s="411">
        <v>-2.7852365747094154E-16</v>
      </c>
      <c r="J142" s="575">
        <v>1.99005279</v>
      </c>
      <c r="K142" s="411">
        <v>-0.10813243999999994</v>
      </c>
      <c r="L142" s="575">
        <v>0</v>
      </c>
      <c r="M142" s="577">
        <v>745122.66</v>
      </c>
      <c r="N142" s="265">
        <v>76727</v>
      </c>
      <c r="O142" s="577">
        <v>105</v>
      </c>
      <c r="P142" s="266">
        <v>0.37057783990524512</v>
      </c>
      <c r="Q142" s="578">
        <v>4.0498085383790031E-3</v>
      </c>
      <c r="R142" s="596"/>
      <c r="S142" s="267">
        <v>9.57</v>
      </c>
      <c r="U142" s="580">
        <v>4.5642633228840128E-3</v>
      </c>
      <c r="V142" s="268">
        <v>-3.0395140000000001E-2</v>
      </c>
      <c r="W142" s="580">
        <v>5.4023919999999996E-2</v>
      </c>
      <c r="X142" s="268" t="s">
        <v>157</v>
      </c>
      <c r="Y142" s="580" t="s">
        <v>157</v>
      </c>
    </row>
    <row r="143" spans="1:25">
      <c r="A143" s="180" t="s">
        <v>305</v>
      </c>
      <c r="B143" s="263" t="s">
        <v>17</v>
      </c>
      <c r="C143" s="218" t="s">
        <v>1137</v>
      </c>
      <c r="D143" s="182"/>
      <c r="E143" s="172"/>
      <c r="F143" s="264">
        <v>0.53</v>
      </c>
      <c r="G143" s="411">
        <v>439.63053680000002</v>
      </c>
      <c r="H143" s="575">
        <v>1.8794968399999739</v>
      </c>
      <c r="I143" s="411">
        <v>4.0860000000000003</v>
      </c>
      <c r="J143" s="575">
        <v>438.68662539999997</v>
      </c>
      <c r="K143" s="411">
        <v>1.8640190499999523</v>
      </c>
      <c r="L143" s="575">
        <v>4.0658424000000002</v>
      </c>
      <c r="M143" s="577">
        <v>26025342.161499999</v>
      </c>
      <c r="N143" s="265">
        <v>583356</v>
      </c>
      <c r="O143" s="577">
        <v>2711</v>
      </c>
      <c r="P143" s="266">
        <v>5.9198213006162584E-2</v>
      </c>
      <c r="Q143" s="578">
        <v>1.5304979515866875E-3</v>
      </c>
      <c r="R143" s="596"/>
      <c r="S143" s="267">
        <v>45.4</v>
      </c>
      <c r="U143" s="580">
        <v>2.0264317180616741E-2</v>
      </c>
      <c r="V143" s="268">
        <v>-5.0405440000000001E-3</v>
      </c>
      <c r="W143" s="580">
        <v>0.31762699999999999</v>
      </c>
      <c r="X143" s="268">
        <v>-6.4303979999999997E-2</v>
      </c>
      <c r="Y143" s="580">
        <v>0.1295673</v>
      </c>
    </row>
    <row r="144" spans="1:25">
      <c r="A144" s="180" t="s">
        <v>1325</v>
      </c>
      <c r="B144" s="263" t="s">
        <v>17</v>
      </c>
      <c r="C144" s="218" t="s">
        <v>1328</v>
      </c>
      <c r="D144" s="564"/>
      <c r="E144" s="172"/>
      <c r="F144" s="264">
        <v>0.69</v>
      </c>
      <c r="G144" s="411">
        <v>2.18109872</v>
      </c>
      <c r="H144" s="575">
        <v>-0.2126071000000001</v>
      </c>
      <c r="I144" s="411">
        <v>-2.5378540158271793E-16</v>
      </c>
      <c r="J144" s="575">
        <v>2.18109872</v>
      </c>
      <c r="K144" s="411">
        <v>-0.2126071000000001</v>
      </c>
      <c r="L144" s="575">
        <v>0</v>
      </c>
      <c r="M144" s="577">
        <v>294021.84000000003</v>
      </c>
      <c r="N144" s="265">
        <v>32030</v>
      </c>
      <c r="O144" s="577">
        <v>72</v>
      </c>
      <c r="P144" s="266">
        <v>0.1348044622207655</v>
      </c>
      <c r="Q144" s="578">
        <v>1.2589311881778902E-2</v>
      </c>
      <c r="R144" s="596"/>
      <c r="S144" s="267">
        <v>8.7200000000000006</v>
      </c>
      <c r="U144" s="580">
        <v>1.0758486238532108E-2</v>
      </c>
      <c r="V144" s="268">
        <v>-8.8819229999999999E-2</v>
      </c>
      <c r="W144" s="580" t="s">
        <v>157</v>
      </c>
      <c r="X144" s="268" t="s">
        <v>157</v>
      </c>
      <c r="Y144" s="580" t="s">
        <v>157</v>
      </c>
    </row>
    <row r="145" spans="1:30">
      <c r="A145" s="180" t="s">
        <v>584</v>
      </c>
      <c r="B145" s="263" t="s">
        <v>17</v>
      </c>
      <c r="C145" s="218" t="s">
        <v>1894</v>
      </c>
      <c r="D145" s="182"/>
      <c r="E145" s="172"/>
      <c r="F145" s="264">
        <v>0.67</v>
      </c>
      <c r="G145" s="411">
        <v>769.70133979999991</v>
      </c>
      <c r="H145" s="575">
        <v>24.499793799999953</v>
      </c>
      <c r="I145" s="411">
        <v>-2.9550000000000001</v>
      </c>
      <c r="J145" s="575">
        <v>767.52782894999996</v>
      </c>
      <c r="K145" s="411">
        <v>24.433012449999929</v>
      </c>
      <c r="L145" s="575">
        <v>-2.9441649999999999</v>
      </c>
      <c r="M145" s="577">
        <v>34281955.604999997</v>
      </c>
      <c r="N145" s="265">
        <v>3568951</v>
      </c>
      <c r="O145" s="577">
        <v>5345</v>
      </c>
      <c r="P145" s="266">
        <v>4.4539295740225499E-2</v>
      </c>
      <c r="Q145" s="578">
        <v>1.6539150197296833E-3</v>
      </c>
      <c r="R145" s="596"/>
      <c r="S145" s="267">
        <v>9.85</v>
      </c>
      <c r="U145" s="580">
        <v>0</v>
      </c>
      <c r="V145" s="268">
        <v>3.6842109999999997E-2</v>
      </c>
      <c r="W145" s="580">
        <v>0.13610150000000001</v>
      </c>
      <c r="X145" s="268">
        <v>0.1361781</v>
      </c>
      <c r="Y145" s="580">
        <v>0.13250609999999999</v>
      </c>
    </row>
    <row r="146" spans="1:30">
      <c r="A146" s="180" t="s">
        <v>1199</v>
      </c>
      <c r="B146" s="263" t="s">
        <v>17</v>
      </c>
      <c r="C146" s="218" t="s">
        <v>1302</v>
      </c>
      <c r="D146" s="539"/>
      <c r="E146" s="172"/>
      <c r="F146" s="264">
        <v>0.69</v>
      </c>
      <c r="G146" s="411">
        <v>49.1290391</v>
      </c>
      <c r="H146" s="575">
        <v>-4.7496351999999957</v>
      </c>
      <c r="I146" s="411">
        <v>0</v>
      </c>
      <c r="J146" s="575">
        <v>49.05818524</v>
      </c>
      <c r="K146" s="411">
        <v>-4.753094479999997</v>
      </c>
      <c r="L146" s="575">
        <v>-9.4003999999999997E-3</v>
      </c>
      <c r="M146" s="577">
        <v>2358710.39</v>
      </c>
      <c r="N146" s="265">
        <v>348651</v>
      </c>
      <c r="O146" s="577">
        <v>844</v>
      </c>
      <c r="P146" s="266">
        <v>4.8010513399192455E-2</v>
      </c>
      <c r="Q146" s="578">
        <v>2.9397239849059875E-3</v>
      </c>
      <c r="R146" s="596"/>
      <c r="S146" s="267">
        <v>6.62</v>
      </c>
      <c r="U146" s="580">
        <v>1.3963746223564955E-3</v>
      </c>
      <c r="V146" s="268">
        <v>-8.940853E-2</v>
      </c>
      <c r="W146" s="580">
        <v>-0.25935279999999999</v>
      </c>
      <c r="X146" s="268" t="s">
        <v>157</v>
      </c>
      <c r="Y146" s="580" t="s">
        <v>157</v>
      </c>
    </row>
    <row r="147" spans="1:30">
      <c r="A147" s="180" t="s">
        <v>1036</v>
      </c>
      <c r="B147" s="263" t="s">
        <v>17</v>
      </c>
      <c r="C147" s="218" t="s">
        <v>1140</v>
      </c>
      <c r="D147" s="545"/>
      <c r="E147" s="172"/>
      <c r="F147" s="264">
        <v>0.45</v>
      </c>
      <c r="G147" s="411">
        <v>67.247197499999999</v>
      </c>
      <c r="H147" s="575">
        <v>0.70449444999999555</v>
      </c>
      <c r="I147" s="411">
        <v>0</v>
      </c>
      <c r="J147" s="575">
        <v>67.131550500000003</v>
      </c>
      <c r="K147" s="411">
        <v>0.70328290999999643</v>
      </c>
      <c r="L147" s="575">
        <v>0</v>
      </c>
      <c r="M147" s="577">
        <v>2288712.2199999997</v>
      </c>
      <c r="N147" s="265">
        <v>220240</v>
      </c>
      <c r="O147" s="577">
        <v>273</v>
      </c>
      <c r="P147" s="266">
        <v>3.4034313771960527E-2</v>
      </c>
      <c r="Q147" s="578">
        <v>2.2731318111284464E-3</v>
      </c>
      <c r="R147" s="596"/>
      <c r="S147" s="267">
        <v>10.5</v>
      </c>
      <c r="U147" s="580">
        <v>1.0476190476190476E-2</v>
      </c>
      <c r="V147" s="268">
        <v>1.05871E-2</v>
      </c>
      <c r="W147" s="580">
        <v>7.2089E-2</v>
      </c>
      <c r="X147" s="268">
        <v>1.9217370000000001E-2</v>
      </c>
      <c r="Y147" s="580" t="s">
        <v>157</v>
      </c>
    </row>
    <row r="148" spans="1:30">
      <c r="A148" s="180" t="s">
        <v>1245</v>
      </c>
      <c r="B148" s="263" t="s">
        <v>17</v>
      </c>
      <c r="C148" s="218" t="s">
        <v>1855</v>
      </c>
      <c r="D148" s="549"/>
      <c r="E148" s="172"/>
      <c r="F148" s="264">
        <v>0.67</v>
      </c>
      <c r="G148" s="411">
        <v>1.2166999999999999</v>
      </c>
      <c r="H148" s="575">
        <v>-3.1050000000000001E-2</v>
      </c>
      <c r="I148" s="411">
        <v>0</v>
      </c>
      <c r="J148" s="575">
        <v>1.1970741</v>
      </c>
      <c r="K148" s="411">
        <v>-3.0549149999999907E-2</v>
      </c>
      <c r="L148" s="575">
        <v>0</v>
      </c>
      <c r="M148" s="577">
        <v>62198.920000000006</v>
      </c>
      <c r="N148" s="265">
        <v>5816</v>
      </c>
      <c r="O148" s="577">
        <v>57</v>
      </c>
      <c r="P148" s="266">
        <v>5.1120999424673304E-2</v>
      </c>
      <c r="Q148" s="578">
        <v>3.9583705909334429E-3</v>
      </c>
      <c r="R148" s="596"/>
      <c r="S148" s="267">
        <v>10.58</v>
      </c>
      <c r="U148" s="580">
        <v>0</v>
      </c>
      <c r="V148" s="268">
        <v>9.5419849999999994E-3</v>
      </c>
      <c r="W148" s="580">
        <v>0.20914290000000002</v>
      </c>
      <c r="X148" s="268" t="s">
        <v>157</v>
      </c>
      <c r="Y148" s="580" t="s">
        <v>157</v>
      </c>
    </row>
    <row r="149" spans="1:30">
      <c r="A149" s="180" t="s">
        <v>1274</v>
      </c>
      <c r="B149" s="263" t="s">
        <v>17</v>
      </c>
      <c r="C149" s="218" t="s">
        <v>1852</v>
      </c>
      <c r="D149" s="557"/>
      <c r="E149" s="172"/>
      <c r="F149" s="264">
        <v>0.67</v>
      </c>
      <c r="G149" s="411">
        <v>2.1327568599999998</v>
      </c>
      <c r="H149" s="575">
        <v>-7.602697999999998E-2</v>
      </c>
      <c r="I149" s="411">
        <v>-3.1024683266878127E-16</v>
      </c>
      <c r="J149" s="575">
        <v>2.1273948799999998</v>
      </c>
      <c r="K149" s="411">
        <v>-7.5835839999999849E-2</v>
      </c>
      <c r="L149" s="575">
        <v>0</v>
      </c>
      <c r="M149" s="577">
        <v>46803.31</v>
      </c>
      <c r="N149" s="265">
        <v>4334</v>
      </c>
      <c r="O149" s="577">
        <v>70</v>
      </c>
      <c r="P149" s="266">
        <v>2.1944981576568462E-2</v>
      </c>
      <c r="Q149" s="578">
        <v>3.061952385131616E-3</v>
      </c>
      <c r="R149" s="596"/>
      <c r="S149" s="267">
        <v>10.66</v>
      </c>
      <c r="U149" s="580">
        <v>6.6621951219512192E-3</v>
      </c>
      <c r="V149" s="268">
        <v>-3.4420289999999999E-2</v>
      </c>
      <c r="W149" s="580">
        <v>-4.7746589999999998E-2</v>
      </c>
      <c r="X149" s="268" t="s">
        <v>157</v>
      </c>
      <c r="Y149" s="580" t="s">
        <v>157</v>
      </c>
    </row>
    <row r="150" spans="1:30">
      <c r="A150" s="180" t="s">
        <v>1219</v>
      </c>
      <c r="B150" s="263" t="s">
        <v>17</v>
      </c>
      <c r="C150" s="218" t="s">
        <v>1859</v>
      </c>
      <c r="D150" s="545"/>
      <c r="E150" s="172"/>
      <c r="F150" s="264">
        <v>0.67</v>
      </c>
      <c r="G150" s="411">
        <v>2.5002</v>
      </c>
      <c r="H150" s="575">
        <v>-0.1134</v>
      </c>
      <c r="I150" s="411">
        <v>0</v>
      </c>
      <c r="J150" s="575">
        <v>2.5002</v>
      </c>
      <c r="K150" s="411">
        <v>-0.1134</v>
      </c>
      <c r="L150" s="575">
        <v>0</v>
      </c>
      <c r="M150" s="577">
        <v>167696.09000000003</v>
      </c>
      <c r="N150" s="265">
        <v>18294</v>
      </c>
      <c r="O150" s="577">
        <v>30</v>
      </c>
      <c r="P150" s="266">
        <v>6.7073070154387654E-2</v>
      </c>
      <c r="Q150" s="578">
        <v>3.152349585578312E-3</v>
      </c>
      <c r="R150" s="596"/>
      <c r="S150" s="267">
        <v>9.14</v>
      </c>
      <c r="U150" s="580">
        <v>0</v>
      </c>
      <c r="V150" s="268">
        <v>-4.7916670000000001E-2</v>
      </c>
      <c r="W150" s="580">
        <v>1.7817369999999999E-2</v>
      </c>
      <c r="X150" s="268" t="s">
        <v>157</v>
      </c>
      <c r="Y150" s="580" t="s">
        <v>157</v>
      </c>
    </row>
    <row r="151" spans="1:30">
      <c r="A151" s="180" t="s">
        <v>1289</v>
      </c>
      <c r="B151" s="263" t="s">
        <v>17</v>
      </c>
      <c r="C151" s="218" t="s">
        <v>1295</v>
      </c>
      <c r="D151" s="561"/>
      <c r="E151" s="172"/>
      <c r="F151" s="264">
        <v>0.56000000000000005</v>
      </c>
      <c r="G151" s="411">
        <v>3.1932</v>
      </c>
      <c r="H151" s="575">
        <v>-6.8400000000000002E-2</v>
      </c>
      <c r="I151" s="411">
        <v>0</v>
      </c>
      <c r="J151" s="575">
        <v>3.1932</v>
      </c>
      <c r="K151" s="411">
        <v>-6.8400000000000002E-2</v>
      </c>
      <c r="L151" s="575">
        <v>0</v>
      </c>
      <c r="M151" s="577">
        <v>1442187.3699999996</v>
      </c>
      <c r="N151" s="265">
        <v>53667</v>
      </c>
      <c r="O151" s="577">
        <v>94</v>
      </c>
      <c r="P151" s="266">
        <v>0.45164329512714507</v>
      </c>
      <c r="Q151" s="578">
        <v>3.7038590086338257E-3</v>
      </c>
      <c r="R151" s="596"/>
      <c r="S151" s="267">
        <v>26.61</v>
      </c>
      <c r="U151" s="580">
        <v>1.5151071025930102E-3</v>
      </c>
      <c r="V151" s="268">
        <v>-1.9166970000000002E-2</v>
      </c>
      <c r="W151" s="580">
        <v>0.11136939999999999</v>
      </c>
      <c r="X151" s="268" t="s">
        <v>157</v>
      </c>
      <c r="Y151" s="580" t="s">
        <v>157</v>
      </c>
    </row>
    <row r="152" spans="1:30" s="372" customFormat="1">
      <c r="A152" s="180" t="s">
        <v>28</v>
      </c>
      <c r="B152" s="263" t="s">
        <v>17</v>
      </c>
      <c r="C152" s="218" t="s">
        <v>435</v>
      </c>
      <c r="D152" s="182"/>
      <c r="E152" s="172"/>
      <c r="F152" s="264">
        <v>0.4</v>
      </c>
      <c r="G152" s="411">
        <v>215.13932997000001</v>
      </c>
      <c r="H152" s="575">
        <v>1.5931431999999881</v>
      </c>
      <c r="I152" s="411">
        <v>2.5085700000000002</v>
      </c>
      <c r="J152" s="575">
        <v>214.87667340000002</v>
      </c>
      <c r="K152" s="411">
        <v>1.7611122800000012</v>
      </c>
      <c r="L152" s="575">
        <v>2.6746930799999999</v>
      </c>
      <c r="M152" s="577">
        <v>7391921.1349999998</v>
      </c>
      <c r="N152" s="265">
        <v>79372</v>
      </c>
      <c r="O152" s="577">
        <v>997</v>
      </c>
      <c r="P152" s="266">
        <v>3.4358762463519633E-2</v>
      </c>
      <c r="Q152" s="578">
        <v>1.6553875601943596E-3</v>
      </c>
      <c r="R152" s="596"/>
      <c r="S152" s="267">
        <v>92.91</v>
      </c>
      <c r="T152" s="395"/>
      <c r="U152" s="580">
        <v>1.9402626197395332E-2</v>
      </c>
      <c r="V152" s="268">
        <v>-4.2867859999999999E-3</v>
      </c>
      <c r="W152" s="580">
        <v>0.1124936</v>
      </c>
      <c r="X152" s="268">
        <v>8.8060980000000011E-2</v>
      </c>
      <c r="Y152" s="580">
        <v>8.3381529999999995E-2</v>
      </c>
      <c r="AD152" s="449"/>
    </row>
    <row r="153" spans="1:30">
      <c r="A153" s="180" t="s">
        <v>29</v>
      </c>
      <c r="B153" s="263" t="s">
        <v>17</v>
      </c>
      <c r="C153" s="218" t="s">
        <v>436</v>
      </c>
      <c r="D153" s="182"/>
      <c r="E153" s="172"/>
      <c r="F153" s="264">
        <v>0.4</v>
      </c>
      <c r="G153" s="411">
        <v>1334.3844728199999</v>
      </c>
      <c r="H153" s="575">
        <v>43.919026960000039</v>
      </c>
      <c r="I153" s="411">
        <v>4.4663320000000004</v>
      </c>
      <c r="J153" s="575">
        <v>1332.17086354</v>
      </c>
      <c r="K153" s="411">
        <v>44.499331480000016</v>
      </c>
      <c r="L153" s="575">
        <v>5.1320533199999998</v>
      </c>
      <c r="M153" s="577">
        <v>40726383.840000004</v>
      </c>
      <c r="N153" s="265">
        <v>310481</v>
      </c>
      <c r="O153" s="577">
        <v>5443</v>
      </c>
      <c r="P153" s="266">
        <v>3.0520726724233799E-2</v>
      </c>
      <c r="Q153" s="578">
        <v>8.5757999952182416E-4</v>
      </c>
      <c r="R153" s="596"/>
      <c r="S153" s="267">
        <v>132.13999999999999</v>
      </c>
      <c r="U153" s="580">
        <v>1.2769290146813987E-2</v>
      </c>
      <c r="V153" s="268">
        <v>3.0572450000000001E-2</v>
      </c>
      <c r="W153" s="580">
        <v>0.17062100000000002</v>
      </c>
      <c r="X153" s="268">
        <v>0.1133329</v>
      </c>
      <c r="Y153" s="580">
        <v>0.10727399999999999</v>
      </c>
    </row>
    <row r="154" spans="1:30">
      <c r="A154" s="180" t="s">
        <v>570</v>
      </c>
      <c r="B154" s="263" t="s">
        <v>17</v>
      </c>
      <c r="C154" s="218" t="s">
        <v>1898</v>
      </c>
      <c r="D154" s="182"/>
      <c r="E154" s="172"/>
      <c r="F154" s="264">
        <v>0.57000000000000006</v>
      </c>
      <c r="G154" s="411">
        <v>56.129254330000009</v>
      </c>
      <c r="H154" s="575">
        <v>-1.2878605199999884</v>
      </c>
      <c r="I154" s="411">
        <v>0</v>
      </c>
      <c r="J154" s="575">
        <v>56.08056303</v>
      </c>
      <c r="K154" s="411">
        <v>-2.8933483199999928</v>
      </c>
      <c r="L154" s="575">
        <v>-1.5705690000000003</v>
      </c>
      <c r="M154" s="577">
        <v>5657728.2149999999</v>
      </c>
      <c r="N154" s="265">
        <v>1096002</v>
      </c>
      <c r="O154" s="577">
        <v>564</v>
      </c>
      <c r="P154" s="266">
        <v>0.10079820732583744</v>
      </c>
      <c r="Q154" s="578">
        <v>3.4153989185801447E-3</v>
      </c>
      <c r="R154" s="596"/>
      <c r="S154" s="267">
        <v>5.23</v>
      </c>
      <c r="U154" s="580">
        <v>1.0076099426386233E-2</v>
      </c>
      <c r="V154" s="268">
        <v>-2.2429910000000001E-2</v>
      </c>
      <c r="W154" s="580">
        <v>0.16562770000000002</v>
      </c>
      <c r="X154" s="268">
        <v>-0.10766260000000001</v>
      </c>
      <c r="Y154" s="580">
        <v>0.1288147</v>
      </c>
    </row>
    <row r="155" spans="1:30">
      <c r="A155" s="180" t="s">
        <v>1291</v>
      </c>
      <c r="B155" s="263" t="s">
        <v>17</v>
      </c>
      <c r="C155" s="218" t="s">
        <v>1849</v>
      </c>
      <c r="D155" s="561"/>
      <c r="E155" s="172"/>
      <c r="F155" s="264">
        <v>0.69</v>
      </c>
      <c r="G155" s="411">
        <v>2.4319999999999999</v>
      </c>
      <c r="H155" s="575">
        <v>-5.8000000000000003E-2</v>
      </c>
      <c r="I155" s="411">
        <v>0</v>
      </c>
      <c r="J155" s="575">
        <v>2.4319999999999999</v>
      </c>
      <c r="K155" s="411">
        <v>-5.8000000000000003E-2</v>
      </c>
      <c r="L155" s="575">
        <v>0</v>
      </c>
      <c r="M155" s="577">
        <v>414386.64</v>
      </c>
      <c r="N155" s="265">
        <v>34372</v>
      </c>
      <c r="O155" s="577">
        <v>107</v>
      </c>
      <c r="P155" s="266">
        <v>0.17038924342105263</v>
      </c>
      <c r="Q155" s="578">
        <v>3.2164840986581593E-3</v>
      </c>
      <c r="R155" s="596"/>
      <c r="S155" s="267">
        <v>12.16</v>
      </c>
      <c r="U155" s="580">
        <v>0</v>
      </c>
      <c r="V155" s="268">
        <v>-9.7719869999999993E-3</v>
      </c>
      <c r="W155" s="580">
        <v>0.2497431</v>
      </c>
      <c r="X155" s="268" t="s">
        <v>157</v>
      </c>
      <c r="Y155" s="580" t="s">
        <v>157</v>
      </c>
    </row>
    <row r="156" spans="1:30">
      <c r="A156" s="180" t="s">
        <v>863</v>
      </c>
      <c r="B156" s="263" t="s">
        <v>17</v>
      </c>
      <c r="C156" s="218" t="s">
        <v>1882</v>
      </c>
      <c r="D156" s="423"/>
      <c r="E156" s="172"/>
      <c r="F156" s="264">
        <v>0.56999999999999995</v>
      </c>
      <c r="G156" s="411">
        <v>203.67047909999999</v>
      </c>
      <c r="H156" s="575">
        <v>-3.5384990999999939</v>
      </c>
      <c r="I156" s="411">
        <v>5.0160000000000231</v>
      </c>
      <c r="J156" s="575">
        <v>203.10410999999999</v>
      </c>
      <c r="K156" s="411">
        <v>-3.5482488000000121</v>
      </c>
      <c r="L156" s="575">
        <v>4.9832706</v>
      </c>
      <c r="M156" s="577">
        <v>15880161.915000001</v>
      </c>
      <c r="N156" s="265">
        <v>1273946</v>
      </c>
      <c r="O156" s="577">
        <v>3072</v>
      </c>
      <c r="P156" s="266">
        <v>7.7969875581247169E-2</v>
      </c>
      <c r="Q156" s="578">
        <v>1.7129117338665148E-3</v>
      </c>
      <c r="R156" s="596"/>
      <c r="S156" s="267">
        <v>12.54</v>
      </c>
      <c r="U156" s="580">
        <v>4.996810207336524E-4</v>
      </c>
      <c r="V156" s="268">
        <v>-4.1284400000000006E-2</v>
      </c>
      <c r="W156" s="580">
        <v>0.3651779</v>
      </c>
      <c r="X156" s="268">
        <v>3.893224E-2</v>
      </c>
      <c r="Y156" s="580">
        <v>6.8047560000000007E-2</v>
      </c>
    </row>
    <row r="157" spans="1:30">
      <c r="A157" s="180" t="s">
        <v>691</v>
      </c>
      <c r="B157" s="263" t="s">
        <v>17</v>
      </c>
      <c r="C157" s="218" t="s">
        <v>1310</v>
      </c>
      <c r="D157" s="182"/>
      <c r="E157" s="172"/>
      <c r="F157" s="264">
        <v>0.69</v>
      </c>
      <c r="G157" s="411">
        <v>241.66258950000002</v>
      </c>
      <c r="H157" s="575">
        <v>-10.204625299999982</v>
      </c>
      <c r="I157" s="411">
        <v>0</v>
      </c>
      <c r="J157" s="575">
        <v>241.43920905000002</v>
      </c>
      <c r="K157" s="411">
        <v>-10.195192670000017</v>
      </c>
      <c r="L157" s="575">
        <v>0</v>
      </c>
      <c r="M157" s="577">
        <v>9986648.004999999</v>
      </c>
      <c r="N157" s="265">
        <v>135834</v>
      </c>
      <c r="O157" s="577">
        <v>1243</v>
      </c>
      <c r="P157" s="266">
        <v>4.1324757901760371E-2</v>
      </c>
      <c r="Q157" s="578">
        <v>2.2862341838307508E-3</v>
      </c>
      <c r="R157" s="596"/>
      <c r="S157" s="267">
        <v>73.650000000000006</v>
      </c>
      <c r="U157" s="580">
        <v>5.3414528173794966E-3</v>
      </c>
      <c r="V157" s="268">
        <v>-4.0515889999999999E-2</v>
      </c>
      <c r="W157" s="580">
        <v>0.21760580000000002</v>
      </c>
      <c r="X157" s="268">
        <v>8.9252020000000001E-2</v>
      </c>
      <c r="Y157" s="580">
        <v>7.8277920000000001E-2</v>
      </c>
    </row>
    <row r="158" spans="1:30" ht="14.1" customHeight="1">
      <c r="A158" s="180" t="s">
        <v>1317</v>
      </c>
      <c r="B158" s="263" t="s">
        <v>17</v>
      </c>
      <c r="C158" s="218" t="s">
        <v>1847</v>
      </c>
      <c r="D158" s="562"/>
      <c r="E158" s="172"/>
      <c r="F158" s="264">
        <v>0.69</v>
      </c>
      <c r="G158" s="411">
        <v>4.2404304599999998</v>
      </c>
      <c r="H158" s="575">
        <v>0.59610795999999999</v>
      </c>
      <c r="I158" s="411">
        <v>0.45450000000000002</v>
      </c>
      <c r="J158" s="575">
        <v>4.2301587600000001</v>
      </c>
      <c r="K158" s="411">
        <v>0.59572375999999982</v>
      </c>
      <c r="L158" s="575">
        <v>0.45450000000000002</v>
      </c>
      <c r="M158" s="577">
        <v>254898.38500000004</v>
      </c>
      <c r="N158" s="265">
        <v>28650</v>
      </c>
      <c r="O158" s="577">
        <v>70</v>
      </c>
      <c r="P158" s="266">
        <v>6.0111440903101152E-2</v>
      </c>
      <c r="Q158" s="578">
        <v>4.0323234577283561E-3</v>
      </c>
      <c r="R158" s="596"/>
      <c r="S158" s="267">
        <v>9.09</v>
      </c>
      <c r="U158" s="580">
        <v>4.1682508250825083E-2</v>
      </c>
      <c r="V158" s="268">
        <v>3.8857139999999998E-2</v>
      </c>
      <c r="W158" s="580">
        <v>0.16575479999999998</v>
      </c>
      <c r="X158" s="268" t="s">
        <v>157</v>
      </c>
      <c r="Y158" s="580" t="s">
        <v>157</v>
      </c>
    </row>
    <row r="159" spans="1:30">
      <c r="A159" s="180" t="s">
        <v>1162</v>
      </c>
      <c r="B159" s="263" t="s">
        <v>17</v>
      </c>
      <c r="C159" s="218" t="s">
        <v>1303</v>
      </c>
      <c r="D159" s="534"/>
      <c r="E159" s="172"/>
      <c r="F159" s="264">
        <v>0.56999999999999995</v>
      </c>
      <c r="G159" s="411">
        <v>114.92721136</v>
      </c>
      <c r="H159" s="575">
        <v>-1.2367994600000083</v>
      </c>
      <c r="I159" s="411">
        <v>0</v>
      </c>
      <c r="J159" s="575">
        <v>114.84852223999999</v>
      </c>
      <c r="K159" s="411">
        <v>-1.2364532500000149</v>
      </c>
      <c r="L159" s="575">
        <v>-4.9528000000000007E-4</v>
      </c>
      <c r="M159" s="577">
        <v>9579363.3900000006</v>
      </c>
      <c r="N159" s="265">
        <v>804561</v>
      </c>
      <c r="O159" s="577">
        <v>1782</v>
      </c>
      <c r="P159" s="266">
        <v>8.3351569020442301E-2</v>
      </c>
      <c r="Q159" s="578">
        <v>2.1894616637641181E-3</v>
      </c>
      <c r="R159" s="596"/>
      <c r="S159" s="267">
        <v>12.08</v>
      </c>
      <c r="U159" s="580">
        <v>6.3380794701986751E-3</v>
      </c>
      <c r="V159" s="268">
        <v>-1.0647009999999998E-2</v>
      </c>
      <c r="W159" s="580">
        <v>0.48526279999999999</v>
      </c>
      <c r="X159" s="268" t="s">
        <v>157</v>
      </c>
      <c r="Y159" s="580" t="s">
        <v>157</v>
      </c>
    </row>
    <row r="160" spans="1:30">
      <c r="A160" s="180" t="s">
        <v>1277</v>
      </c>
      <c r="B160" s="263" t="s">
        <v>17</v>
      </c>
      <c r="C160" s="218" t="s">
        <v>1850</v>
      </c>
      <c r="D160" s="557"/>
      <c r="E160" s="172"/>
      <c r="F160" s="264">
        <v>0.69</v>
      </c>
      <c r="G160" s="411">
        <v>3.6960000000000002</v>
      </c>
      <c r="H160" s="575">
        <v>-0.4375</v>
      </c>
      <c r="I160" s="411">
        <v>0</v>
      </c>
      <c r="J160" s="575">
        <v>3.6960000000000002</v>
      </c>
      <c r="K160" s="411">
        <v>-0.4375</v>
      </c>
      <c r="L160" s="575">
        <v>0</v>
      </c>
      <c r="M160" s="577">
        <v>251566.67000000004</v>
      </c>
      <c r="N160" s="265">
        <v>23005</v>
      </c>
      <c r="O160" s="577">
        <v>157</v>
      </c>
      <c r="P160" s="266">
        <v>6.8064575216450221E-2</v>
      </c>
      <c r="Q160" s="578">
        <v>3.5123092918941026E-3</v>
      </c>
      <c r="R160" s="596"/>
      <c r="S160" s="267">
        <v>10.56</v>
      </c>
      <c r="U160" s="580">
        <v>0</v>
      </c>
      <c r="V160" s="268">
        <v>-0.10584250000000001</v>
      </c>
      <c r="W160" s="580">
        <v>-0.2206642</v>
      </c>
      <c r="X160" s="268" t="s">
        <v>157</v>
      </c>
      <c r="Y160" s="580" t="s">
        <v>157</v>
      </c>
    </row>
    <row r="161" spans="1:25">
      <c r="A161" s="180" t="s">
        <v>649</v>
      </c>
      <c r="B161" s="263" t="s">
        <v>17</v>
      </c>
      <c r="C161" s="218" t="s">
        <v>1311</v>
      </c>
      <c r="D161" s="182"/>
      <c r="E161" s="172"/>
      <c r="F161" s="264">
        <v>0.45</v>
      </c>
      <c r="G161" s="411">
        <v>332.08815587999999</v>
      </c>
      <c r="H161" s="575">
        <v>-3.7696077599999906</v>
      </c>
      <c r="I161" s="411">
        <v>-3.8395999999999999</v>
      </c>
      <c r="J161" s="575">
        <v>331.51279182000002</v>
      </c>
      <c r="K161" s="411">
        <v>-3.7697276399999855</v>
      </c>
      <c r="L161" s="575">
        <v>-3.8395999999999999</v>
      </c>
      <c r="M161" s="577">
        <v>13032928.299999997</v>
      </c>
      <c r="N161" s="265">
        <v>137462</v>
      </c>
      <c r="O161" s="577">
        <v>1098</v>
      </c>
      <c r="P161" s="266">
        <v>3.9245387314293265E-2</v>
      </c>
      <c r="Q161" s="578">
        <v>1.8896595552670254E-3</v>
      </c>
      <c r="R161" s="596"/>
      <c r="S161" s="267">
        <v>95.99</v>
      </c>
      <c r="U161" s="580">
        <v>4.7630169809355144E-3</v>
      </c>
      <c r="V161" s="268">
        <v>2.083985E-4</v>
      </c>
      <c r="W161" s="580">
        <v>0.25818940000000001</v>
      </c>
      <c r="X161" s="268">
        <v>0.1020267</v>
      </c>
      <c r="Y161" s="580">
        <v>0.13632179999999999</v>
      </c>
    </row>
    <row r="162" spans="1:25">
      <c r="A162" s="180" t="s">
        <v>1276</v>
      </c>
      <c r="B162" s="263" t="s">
        <v>17</v>
      </c>
      <c r="C162" s="218" t="s">
        <v>1851</v>
      </c>
      <c r="D162" s="557"/>
      <c r="E162" s="172"/>
      <c r="F162" s="264">
        <v>0.69</v>
      </c>
      <c r="G162" s="411">
        <v>47.570262699999994</v>
      </c>
      <c r="H162" s="575">
        <v>10.848039960000001</v>
      </c>
      <c r="I162" s="411">
        <v>4.26</v>
      </c>
      <c r="J162" s="575">
        <v>47.506362699999997</v>
      </c>
      <c r="K162" s="411">
        <v>10.838319960000002</v>
      </c>
      <c r="L162" s="575">
        <v>4.26</v>
      </c>
      <c r="M162" s="577">
        <v>13366787.375</v>
      </c>
      <c r="N162" s="265">
        <v>2024103</v>
      </c>
      <c r="O162" s="577">
        <v>1262</v>
      </c>
      <c r="P162" s="266">
        <v>0.28099040485223137</v>
      </c>
      <c r="Q162" s="578">
        <v>2.9478878941250953E-3</v>
      </c>
      <c r="R162" s="596"/>
      <c r="S162" s="267">
        <v>7.1</v>
      </c>
      <c r="U162" s="580">
        <v>5.1338028169014085E-4</v>
      </c>
      <c r="V162" s="268">
        <v>0.17940200000000001</v>
      </c>
      <c r="W162" s="580">
        <v>3.5608910000000001E-2</v>
      </c>
      <c r="X162" s="268" t="s">
        <v>157</v>
      </c>
      <c r="Y162" s="580" t="s">
        <v>157</v>
      </c>
    </row>
    <row r="163" spans="1:25">
      <c r="A163" s="180" t="s">
        <v>1339</v>
      </c>
      <c r="B163" s="263" t="s">
        <v>17</v>
      </c>
      <c r="C163" s="218" t="s">
        <v>1345</v>
      </c>
      <c r="D163" s="565"/>
      <c r="E163" s="172"/>
      <c r="F163" s="264">
        <v>0.65</v>
      </c>
      <c r="G163" s="411">
        <v>121.76039714999999</v>
      </c>
      <c r="H163" s="575">
        <v>6.226161039999992</v>
      </c>
      <c r="I163" s="411">
        <v>12.14625</v>
      </c>
      <c r="J163" s="575">
        <v>120.46649564999998</v>
      </c>
      <c r="K163" s="411">
        <v>6.2960426399999854</v>
      </c>
      <c r="L163" s="575">
        <v>12.14625</v>
      </c>
      <c r="M163" s="577">
        <v>20823763.880000003</v>
      </c>
      <c r="N163" s="265">
        <v>1737477</v>
      </c>
      <c r="O163" s="577">
        <v>2070</v>
      </c>
      <c r="P163" s="266">
        <v>0.17102247009219781</v>
      </c>
      <c r="Q163" s="578">
        <v>2.7362087395862893E-3</v>
      </c>
      <c r="R163" s="596"/>
      <c r="S163" s="267">
        <v>11.85</v>
      </c>
      <c r="U163" s="580">
        <v>9.8742616033755271E-4</v>
      </c>
      <c r="V163" s="268">
        <v>-5.124099E-2</v>
      </c>
      <c r="W163" s="580" t="s">
        <v>157</v>
      </c>
      <c r="X163" s="268" t="s">
        <v>157</v>
      </c>
      <c r="Y163" s="580" t="s">
        <v>157</v>
      </c>
    </row>
    <row r="164" spans="1:25">
      <c r="A164" s="180" t="s">
        <v>1326</v>
      </c>
      <c r="B164" s="263" t="s">
        <v>17</v>
      </c>
      <c r="C164" s="218" t="s">
        <v>1846</v>
      </c>
      <c r="D164" s="564"/>
      <c r="E164" s="172"/>
      <c r="F164" s="264">
        <v>0.69</v>
      </c>
      <c r="G164" s="411">
        <v>22.627813760000002</v>
      </c>
      <c r="H164" s="575">
        <v>-1.2602123999999948</v>
      </c>
      <c r="I164" s="411">
        <v>0</v>
      </c>
      <c r="J164" s="575">
        <v>22.6143848</v>
      </c>
      <c r="K164" s="411">
        <v>-1.2615969999999963</v>
      </c>
      <c r="L164" s="575">
        <v>-2.0200000000000001E-3</v>
      </c>
      <c r="M164" s="577">
        <v>3949940.7099999995</v>
      </c>
      <c r="N164" s="265">
        <v>494617</v>
      </c>
      <c r="O164" s="577">
        <v>335</v>
      </c>
      <c r="P164" s="266">
        <v>0.17456130547540794</v>
      </c>
      <c r="Q164" s="578">
        <v>2.6625930658502658E-3</v>
      </c>
      <c r="R164" s="596"/>
      <c r="S164" s="267">
        <v>8.08</v>
      </c>
      <c r="U164" s="580">
        <v>5.9205445544554458E-3</v>
      </c>
      <c r="V164" s="268">
        <v>-5.275498E-2</v>
      </c>
      <c r="W164" s="580" t="s">
        <v>157</v>
      </c>
      <c r="X164" s="268" t="s">
        <v>157</v>
      </c>
      <c r="Y164" s="580" t="s">
        <v>157</v>
      </c>
    </row>
    <row r="165" spans="1:25">
      <c r="A165" s="369" t="s">
        <v>352</v>
      </c>
      <c r="B165" s="441"/>
      <c r="C165" s="371"/>
      <c r="D165" s="371"/>
      <c r="E165" s="172"/>
      <c r="F165" s="387"/>
      <c r="G165" s="412"/>
      <c r="H165" s="412"/>
      <c r="I165" s="412"/>
      <c r="J165" s="412"/>
      <c r="K165" s="412"/>
      <c r="L165" s="412"/>
      <c r="M165" s="412"/>
      <c r="N165" s="412"/>
      <c r="O165" s="412"/>
      <c r="P165" s="412"/>
      <c r="Q165" s="412"/>
      <c r="R165" s="586"/>
      <c r="S165" s="412"/>
      <c r="T165" s="586"/>
      <c r="U165" s="412"/>
      <c r="V165" s="412"/>
      <c r="W165" s="412"/>
      <c r="X165" s="412"/>
      <c r="Y165" s="412"/>
    </row>
    <row r="166" spans="1:25">
      <c r="A166" s="180" t="s">
        <v>1094</v>
      </c>
      <c r="B166" s="263" t="s">
        <v>144</v>
      </c>
      <c r="C166" s="218" t="s">
        <v>1095</v>
      </c>
      <c r="D166" s="520"/>
      <c r="E166" s="172"/>
      <c r="F166" s="264">
        <v>0.9</v>
      </c>
      <c r="G166" s="411">
        <v>12.363597000000002</v>
      </c>
      <c r="H166" s="575">
        <v>-3.1771532599999981</v>
      </c>
      <c r="I166" s="411">
        <v>-3.3347673600000003</v>
      </c>
      <c r="J166" s="575">
        <v>12.227742600000001</v>
      </c>
      <c r="K166" s="411">
        <v>-3.1469997699999976</v>
      </c>
      <c r="L166" s="575">
        <v>-3.3029302200000004</v>
      </c>
      <c r="M166" s="577">
        <v>4794207.0600000015</v>
      </c>
      <c r="N166" s="265">
        <v>976186</v>
      </c>
      <c r="O166" s="577">
        <v>66</v>
      </c>
      <c r="P166" s="266">
        <v>0.38776798208482538</v>
      </c>
      <c r="Q166" s="578">
        <v>4.0622339199938608E-3</v>
      </c>
      <c r="R166" s="596"/>
      <c r="S166" s="267">
        <v>4.9800000000000004</v>
      </c>
      <c r="U166" s="580">
        <v>2.5502008032128511E-3</v>
      </c>
      <c r="V166" s="268">
        <v>1.014199E-2</v>
      </c>
      <c r="W166" s="580">
        <v>0.1851612</v>
      </c>
      <c r="X166" s="268" t="s">
        <v>157</v>
      </c>
      <c r="Y166" s="580" t="s">
        <v>157</v>
      </c>
    </row>
    <row r="167" spans="1:25">
      <c r="A167" s="180" t="s">
        <v>886</v>
      </c>
      <c r="B167" s="263" t="s">
        <v>144</v>
      </c>
      <c r="C167" s="218" t="s">
        <v>889</v>
      </c>
      <c r="D167" s="524"/>
      <c r="E167" s="172"/>
      <c r="F167" s="264">
        <v>1.1000000000000001</v>
      </c>
      <c r="G167" s="411">
        <v>342.46255516000002</v>
      </c>
      <c r="H167" s="575">
        <v>-5.7840904199999574</v>
      </c>
      <c r="I167" s="411">
        <v>-3.8880106800000003</v>
      </c>
      <c r="J167" s="575">
        <v>337.84347412</v>
      </c>
      <c r="K167" s="411">
        <v>-5.6092400399999622</v>
      </c>
      <c r="L167" s="575">
        <v>-3.7392615600000005</v>
      </c>
      <c r="M167" s="577">
        <v>8650114.2850000001</v>
      </c>
      <c r="N167" s="265">
        <v>1587929</v>
      </c>
      <c r="O167" s="577">
        <v>403</v>
      </c>
      <c r="P167" s="266">
        <v>2.5258569600284119E-2</v>
      </c>
      <c r="Q167" s="578">
        <v>4.3477641189935195E-3</v>
      </c>
      <c r="R167" s="596"/>
      <c r="S167" s="267">
        <v>5.48</v>
      </c>
      <c r="U167" s="580">
        <v>3.3708029197080289E-3</v>
      </c>
      <c r="V167" s="268">
        <v>-5.444646E-3</v>
      </c>
      <c r="W167" s="580">
        <v>0.23846019999999998</v>
      </c>
      <c r="X167" s="268">
        <v>0.12159589999999999</v>
      </c>
      <c r="Y167" s="580" t="s">
        <v>157</v>
      </c>
    </row>
    <row r="168" spans="1:25">
      <c r="A168" s="180" t="s">
        <v>330</v>
      </c>
      <c r="B168" s="263" t="s">
        <v>144</v>
      </c>
      <c r="C168" s="218" t="s">
        <v>1904</v>
      </c>
      <c r="D168" s="182"/>
      <c r="E168" s="172"/>
      <c r="F168" s="264">
        <v>1.38</v>
      </c>
      <c r="G168" s="411">
        <v>241.89174936000001</v>
      </c>
      <c r="H168" s="575">
        <v>6.1857357599999903</v>
      </c>
      <c r="I168" s="411">
        <v>-4.6440000000000001</v>
      </c>
      <c r="J168" s="575">
        <v>247.28006646</v>
      </c>
      <c r="K168" s="411">
        <v>7.5398318599999845</v>
      </c>
      <c r="L168" s="575">
        <v>-3.47526</v>
      </c>
      <c r="M168" s="577">
        <v>170423807.26999998</v>
      </c>
      <c r="N168" s="265">
        <v>21486966</v>
      </c>
      <c r="O168" s="577">
        <v>3235</v>
      </c>
      <c r="P168" s="266">
        <v>0.70454576363563148</v>
      </c>
      <c r="Q168" s="578">
        <v>1.285972646264932E-3</v>
      </c>
      <c r="R168" s="596"/>
      <c r="S168" s="267">
        <v>7.74</v>
      </c>
      <c r="U168" s="580">
        <v>0</v>
      </c>
      <c r="V168" s="268">
        <v>4.5945939999999998E-2</v>
      </c>
      <c r="W168" s="580">
        <v>-0.20939730000000001</v>
      </c>
      <c r="X168" s="268">
        <v>-0.23810130000000002</v>
      </c>
      <c r="Y168" s="580">
        <v>-0.27763940000000004</v>
      </c>
    </row>
    <row r="169" spans="1:25">
      <c r="A169" s="180" t="s">
        <v>1105</v>
      </c>
      <c r="B169" s="263" t="s">
        <v>17</v>
      </c>
      <c r="C169" s="218" t="s">
        <v>1862</v>
      </c>
      <c r="D169" s="521"/>
      <c r="E169" s="172"/>
      <c r="F169" s="264">
        <v>0.65</v>
      </c>
      <c r="G169" s="411">
        <v>164.70169816000001</v>
      </c>
      <c r="H169" s="575">
        <v>-11.730438560000003</v>
      </c>
      <c r="I169" s="411">
        <v>0</v>
      </c>
      <c r="J169" s="575">
        <v>164.50559730000001</v>
      </c>
      <c r="K169" s="411">
        <v>-12.829471800000013</v>
      </c>
      <c r="L169" s="575">
        <v>-1.0389999999999999</v>
      </c>
      <c r="M169" s="577">
        <v>6120751.5150000006</v>
      </c>
      <c r="N169" s="265">
        <v>580599</v>
      </c>
      <c r="O169" s="577">
        <v>1247</v>
      </c>
      <c r="P169" s="266">
        <v>3.7162649707800685E-2</v>
      </c>
      <c r="Q169" s="578">
        <v>1.8964153699024572E-3</v>
      </c>
      <c r="R169" s="596"/>
      <c r="S169" s="267">
        <v>10.39</v>
      </c>
      <c r="U169" s="580">
        <v>1.4983638113570741E-3</v>
      </c>
      <c r="V169" s="268">
        <v>-6.6486970000000006E-2</v>
      </c>
      <c r="W169" s="580">
        <v>-3.0248439999999998E-2</v>
      </c>
      <c r="X169" s="268" t="s">
        <v>157</v>
      </c>
      <c r="Y169" s="580" t="s">
        <v>157</v>
      </c>
    </row>
    <row r="170" spans="1:25">
      <c r="A170" s="180" t="s">
        <v>623</v>
      </c>
      <c r="B170" s="263" t="s">
        <v>17</v>
      </c>
      <c r="C170" s="218" t="s">
        <v>1892</v>
      </c>
      <c r="D170" s="182"/>
      <c r="E170" s="172"/>
      <c r="F170" s="264">
        <v>0.59</v>
      </c>
      <c r="G170" s="411">
        <v>2657.2052914000001</v>
      </c>
      <c r="H170" s="575">
        <v>65.800921199999806</v>
      </c>
      <c r="I170" s="411">
        <v>3.855</v>
      </c>
      <c r="J170" s="575">
        <v>2650.29912315</v>
      </c>
      <c r="K170" s="411">
        <v>78.195247349999903</v>
      </c>
      <c r="L170" s="575">
        <v>16.710692549999997</v>
      </c>
      <c r="M170" s="577">
        <v>72478458.234375998</v>
      </c>
      <c r="N170" s="265">
        <v>5752115</v>
      </c>
      <c r="O170" s="577">
        <v>10248</v>
      </c>
      <c r="P170" s="266">
        <v>2.7276198218086987E-2</v>
      </c>
      <c r="Q170" s="578">
        <v>1.216031938576081E-3</v>
      </c>
      <c r="R170" s="596"/>
      <c r="S170" s="267">
        <v>12.84</v>
      </c>
      <c r="U170" s="580">
        <v>4.698862928348909E-2</v>
      </c>
      <c r="V170" s="268">
        <v>2.3107570000000001E-2</v>
      </c>
      <c r="W170" s="580">
        <v>0.25157240000000003</v>
      </c>
      <c r="X170" s="268">
        <v>0.1240368</v>
      </c>
      <c r="Y170" s="580">
        <v>0.1574516</v>
      </c>
    </row>
    <row r="171" spans="1:25">
      <c r="A171" s="180" t="s">
        <v>1239</v>
      </c>
      <c r="B171" s="263" t="s">
        <v>144</v>
      </c>
      <c r="C171" s="218" t="s">
        <v>1241</v>
      </c>
      <c r="D171" s="548"/>
      <c r="E171" s="172"/>
      <c r="F171" s="264">
        <v>1.77</v>
      </c>
      <c r="G171" s="411">
        <v>3.5206654199999998</v>
      </c>
      <c r="H171" s="575">
        <v>-0.41953472999999997</v>
      </c>
      <c r="I171" s="411">
        <v>-0.38527212</v>
      </c>
      <c r="J171" s="575">
        <v>3.5105912399999997</v>
      </c>
      <c r="K171" s="411">
        <v>-0.31206166000000013</v>
      </c>
      <c r="L171" s="575">
        <v>-0.27882119999999994</v>
      </c>
      <c r="M171" s="577">
        <v>259420.79500000004</v>
      </c>
      <c r="N171" s="265">
        <v>228351</v>
      </c>
      <c r="O171" s="577">
        <v>10</v>
      </c>
      <c r="P171" s="266">
        <v>7.3685160062724742E-2</v>
      </c>
      <c r="Q171" s="578">
        <v>1.1699224698295672E-2</v>
      </c>
      <c r="R171" s="596"/>
      <c r="S171" s="267">
        <v>1.125</v>
      </c>
      <c r="U171" s="580">
        <v>9.3191111111111113E-3</v>
      </c>
      <c r="V171" s="268">
        <v>-2.1739130000000002E-2</v>
      </c>
      <c r="W171" s="580">
        <v>9.364761000000001E-3</v>
      </c>
      <c r="X171" s="268" t="s">
        <v>157</v>
      </c>
      <c r="Y171" s="580" t="s">
        <v>157</v>
      </c>
    </row>
    <row r="172" spans="1:25">
      <c r="A172" s="180" t="s">
        <v>1217</v>
      </c>
      <c r="B172" s="263" t="s">
        <v>144</v>
      </c>
      <c r="C172" s="218" t="s">
        <v>1225</v>
      </c>
      <c r="D172" s="545"/>
      <c r="E172" s="172"/>
      <c r="F172" s="264">
        <v>0.89</v>
      </c>
      <c r="G172" s="411">
        <v>106.2722822736</v>
      </c>
      <c r="H172" s="575">
        <v>-0.94406802240000665</v>
      </c>
      <c r="I172" s="411">
        <v>-0.704478412800008</v>
      </c>
      <c r="J172" s="575">
        <v>7.1859352799999989</v>
      </c>
      <c r="K172" s="411">
        <v>0.13660202999999932</v>
      </c>
      <c r="L172" s="575">
        <v>0.15235472999999999</v>
      </c>
      <c r="M172" s="577">
        <v>226559.36000000002</v>
      </c>
      <c r="N172" s="265">
        <v>8516</v>
      </c>
      <c r="O172" s="577">
        <v>40</v>
      </c>
      <c r="P172" s="266">
        <v>2.1318763006963441E-3</v>
      </c>
      <c r="Q172" s="578">
        <v>3.6112637993824443E-3</v>
      </c>
      <c r="R172" s="596"/>
      <c r="S172" s="267">
        <v>26.79</v>
      </c>
      <c r="U172" s="580">
        <v>7.6514371033967899E-3</v>
      </c>
      <c r="V172" s="268">
        <v>-2.2346369999999998E-3</v>
      </c>
      <c r="W172" s="580">
        <v>0.18141309999999999</v>
      </c>
      <c r="X172" s="268" t="s">
        <v>157</v>
      </c>
      <c r="Y172" s="580" t="s">
        <v>157</v>
      </c>
    </row>
    <row r="173" spans="1:25">
      <c r="A173" s="180" t="s">
        <v>1190</v>
      </c>
      <c r="B173" s="263" t="s">
        <v>144</v>
      </c>
      <c r="C173" s="218" t="s">
        <v>1194</v>
      </c>
      <c r="D173" s="536"/>
      <c r="E173" s="172"/>
      <c r="F173" s="264">
        <v>0.8</v>
      </c>
      <c r="G173" s="411">
        <v>1.0399144499999999</v>
      </c>
      <c r="H173" s="575">
        <v>-1.4029200000000418E-3</v>
      </c>
      <c r="I173" s="411">
        <v>0</v>
      </c>
      <c r="J173" s="575">
        <v>1.0292404499999999</v>
      </c>
      <c r="K173" s="411">
        <v>-1.388520000000135E-3</v>
      </c>
      <c r="L173" s="575">
        <v>0</v>
      </c>
      <c r="M173" s="577">
        <v>12719.27</v>
      </c>
      <c r="N173" s="265">
        <v>436</v>
      </c>
      <c r="O173" s="577">
        <v>19</v>
      </c>
      <c r="P173" s="266">
        <v>1.2231073431088492E-2</v>
      </c>
      <c r="Q173" s="578">
        <v>4.7501205494622275E-3</v>
      </c>
      <c r="R173" s="596"/>
      <c r="S173" s="267">
        <v>29.55</v>
      </c>
      <c r="U173" s="580">
        <v>5.6437901861252108E-3</v>
      </c>
      <c r="V173" s="268">
        <v>1.0601920000000001E-2</v>
      </c>
      <c r="W173" s="580">
        <v>0.17014949999999998</v>
      </c>
      <c r="X173" s="268" t="s">
        <v>157</v>
      </c>
      <c r="Y173" s="580" t="s">
        <v>157</v>
      </c>
    </row>
    <row r="174" spans="1:25">
      <c r="A174" s="180" t="s">
        <v>329</v>
      </c>
      <c r="B174" s="263" t="s">
        <v>144</v>
      </c>
      <c r="C174" s="218" t="s">
        <v>1905</v>
      </c>
      <c r="D174" s="182"/>
      <c r="E174" s="172"/>
      <c r="F174" s="264">
        <v>0.8</v>
      </c>
      <c r="G174" s="411">
        <v>174.90956868000001</v>
      </c>
      <c r="H174" s="575">
        <v>-6.1836716199999753</v>
      </c>
      <c r="I174" s="411">
        <v>5.1632523536682127E-14</v>
      </c>
      <c r="J174" s="575">
        <v>174.85091316</v>
      </c>
      <c r="K174" s="411">
        <v>-6.1815979399999978</v>
      </c>
      <c r="L174" s="575">
        <v>0</v>
      </c>
      <c r="M174" s="577">
        <v>32775656.414999995</v>
      </c>
      <c r="N174" s="265">
        <v>1208837</v>
      </c>
      <c r="O174" s="577">
        <v>2435</v>
      </c>
      <c r="P174" s="266">
        <v>0.18738629717258984</v>
      </c>
      <c r="Q174" s="578">
        <v>1.0206054083369055E-3</v>
      </c>
      <c r="R174" s="596"/>
      <c r="S174" s="267">
        <v>27.7</v>
      </c>
      <c r="U174" s="580">
        <v>0</v>
      </c>
      <c r="V174" s="268">
        <v>-3.4843209999999999E-2</v>
      </c>
      <c r="W174" s="580">
        <v>0.16631579999999999</v>
      </c>
      <c r="X174" s="268">
        <v>0.11147869999999999</v>
      </c>
      <c r="Y174" s="580">
        <v>0.10313499999999999</v>
      </c>
    </row>
    <row r="175" spans="1:25">
      <c r="A175" s="180" t="s">
        <v>1275</v>
      </c>
      <c r="B175" s="263" t="s">
        <v>144</v>
      </c>
      <c r="C175" s="218" t="s">
        <v>1278</v>
      </c>
      <c r="D175" s="557"/>
      <c r="E175" s="172"/>
      <c r="F175" s="264">
        <v>0.99</v>
      </c>
      <c r="G175" s="411">
        <v>201.13237760000001</v>
      </c>
      <c r="H175" s="575">
        <v>8.4865299400000271</v>
      </c>
      <c r="I175" s="411">
        <v>7.1640184000000007</v>
      </c>
      <c r="J175" s="575">
        <v>200.03237760000002</v>
      </c>
      <c r="K175" s="411">
        <v>8.4790299400000269</v>
      </c>
      <c r="L175" s="575">
        <v>7.1640184000000007</v>
      </c>
      <c r="M175" s="577">
        <v>10147587.245000001</v>
      </c>
      <c r="N175" s="265">
        <v>2308273</v>
      </c>
      <c r="O175" s="577">
        <v>848</v>
      </c>
      <c r="P175" s="266">
        <v>5.0452281060292106E-2</v>
      </c>
      <c r="Q175" s="578">
        <v>2.2441257132069566E-3</v>
      </c>
      <c r="R175" s="596"/>
      <c r="S175" s="267">
        <v>4.4000000000000004</v>
      </c>
      <c r="U175" s="580">
        <v>5.7201590909090903E-2</v>
      </c>
      <c r="V175" s="268">
        <v>6.8649890000000002E-3</v>
      </c>
      <c r="W175" s="580">
        <v>0.2170705</v>
      </c>
      <c r="X175" s="268" t="s">
        <v>157</v>
      </c>
      <c r="Y175" s="580" t="s">
        <v>157</v>
      </c>
    </row>
    <row r="176" spans="1:25">
      <c r="A176" s="180" t="s">
        <v>1035</v>
      </c>
      <c r="B176" s="263" t="s">
        <v>17</v>
      </c>
      <c r="C176" s="218" t="s">
        <v>1138</v>
      </c>
      <c r="D176" s="511"/>
      <c r="E176" s="172"/>
      <c r="F176" s="264">
        <v>0.55000000000000004</v>
      </c>
      <c r="G176" s="411">
        <v>35.560638750000003</v>
      </c>
      <c r="H176" s="575">
        <v>-0.56897021999999886</v>
      </c>
      <c r="I176" s="411">
        <v>6.111804395914078E-15</v>
      </c>
      <c r="J176" s="575">
        <v>35.524203749999998</v>
      </c>
      <c r="K176" s="411">
        <v>-0.56838726000000539</v>
      </c>
      <c r="L176" s="575">
        <v>0</v>
      </c>
      <c r="M176" s="577">
        <v>2226167.9499999997</v>
      </c>
      <c r="N176" s="265">
        <v>85174</v>
      </c>
      <c r="O176" s="577">
        <v>236</v>
      </c>
      <c r="P176" s="266">
        <v>6.2602023705212548E-2</v>
      </c>
      <c r="Q176" s="578">
        <v>2.2801781150925977E-3</v>
      </c>
      <c r="R176" s="596"/>
      <c r="S176" s="267">
        <v>26.25</v>
      </c>
      <c r="U176" s="580">
        <v>1.5238095238095238E-2</v>
      </c>
      <c r="V176" s="268">
        <v>-1.574803E-2</v>
      </c>
      <c r="W176" s="580">
        <v>0.17590499999999998</v>
      </c>
      <c r="X176" s="268">
        <v>0.11156729999999999</v>
      </c>
      <c r="Y176" s="580" t="s">
        <v>157</v>
      </c>
    </row>
    <row r="177" spans="1:25">
      <c r="A177" s="180" t="s">
        <v>1205</v>
      </c>
      <c r="B177" s="263" t="s">
        <v>17</v>
      </c>
      <c r="C177" s="218" t="s">
        <v>1210</v>
      </c>
      <c r="D177" s="541"/>
      <c r="E177" s="172"/>
      <c r="F177" s="264">
        <v>0.92</v>
      </c>
      <c r="G177" s="411">
        <v>14.742929290000001</v>
      </c>
      <c r="H177" s="575">
        <v>0.16276331000000052</v>
      </c>
      <c r="I177" s="411">
        <v>0</v>
      </c>
      <c r="J177" s="575">
        <v>14.742068790000001</v>
      </c>
      <c r="K177" s="411">
        <v>0.16275381000000053</v>
      </c>
      <c r="L177" s="575">
        <v>0</v>
      </c>
      <c r="M177" s="577">
        <v>3044783.5700000003</v>
      </c>
      <c r="N177" s="265">
        <v>178400</v>
      </c>
      <c r="O177" s="577">
        <v>153</v>
      </c>
      <c r="P177" s="266">
        <v>0.20652500667321588</v>
      </c>
      <c r="Q177" s="578">
        <v>2.7583778173949731E-3</v>
      </c>
      <c r="R177" s="596"/>
      <c r="S177" s="267">
        <v>17.21</v>
      </c>
      <c r="U177" s="580">
        <v>3.137710633352702E-2</v>
      </c>
      <c r="V177" s="268">
        <v>1.1163339999999999E-2</v>
      </c>
      <c r="W177" s="580">
        <v>0.24675550000000002</v>
      </c>
      <c r="X177" s="268" t="s">
        <v>157</v>
      </c>
      <c r="Y177" s="580" t="s">
        <v>157</v>
      </c>
    </row>
    <row r="178" spans="1:25">
      <c r="A178" s="180" t="s">
        <v>1019</v>
      </c>
      <c r="B178" s="263" t="s">
        <v>17</v>
      </c>
      <c r="C178" s="218" t="s">
        <v>1864</v>
      </c>
      <c r="D178" s="504"/>
      <c r="E178" s="172"/>
      <c r="F178" s="264">
        <v>0.62</v>
      </c>
      <c r="G178" s="411">
        <v>379.38120350000003</v>
      </c>
      <c r="H178" s="575">
        <v>1.222</v>
      </c>
      <c r="I178" s="411">
        <v>1.222</v>
      </c>
      <c r="J178" s="575">
        <v>379.37191630000001</v>
      </c>
      <c r="K178" s="411">
        <v>1.222</v>
      </c>
      <c r="L178" s="575">
        <v>1.222</v>
      </c>
      <c r="M178" s="577">
        <v>4434866.0350000001</v>
      </c>
      <c r="N178" s="265">
        <v>370245</v>
      </c>
      <c r="O178" s="577">
        <v>731</v>
      </c>
      <c r="P178" s="266">
        <v>1.1689735796307051E-2</v>
      </c>
      <c r="Q178" s="578">
        <v>2.8936701633665079E-3</v>
      </c>
      <c r="R178" s="596"/>
      <c r="S178" s="267">
        <v>12.22</v>
      </c>
      <c r="U178" s="580">
        <v>3.8459083469721767E-2</v>
      </c>
      <c r="V178" s="268">
        <v>0</v>
      </c>
      <c r="W178" s="580">
        <v>0.14968980000000001</v>
      </c>
      <c r="X178" s="268">
        <v>7.4453209999999992E-2</v>
      </c>
      <c r="Y178" s="580" t="s">
        <v>157</v>
      </c>
    </row>
    <row r="179" spans="1:25">
      <c r="A179" s="180" t="s">
        <v>1014</v>
      </c>
      <c r="B179" s="263" t="s">
        <v>17</v>
      </c>
      <c r="C179" s="218" t="s">
        <v>1866</v>
      </c>
      <c r="D179" s="503"/>
      <c r="E179" s="172"/>
      <c r="F179" s="264">
        <v>0.38</v>
      </c>
      <c r="G179" s="411">
        <v>46.265413120000005</v>
      </c>
      <c r="H179" s="575">
        <v>0.73091464000000061</v>
      </c>
      <c r="I179" s="411">
        <v>0.92944000000000004</v>
      </c>
      <c r="J179" s="575">
        <v>46.160863679999999</v>
      </c>
      <c r="K179" s="411">
        <v>0.73137246000000089</v>
      </c>
      <c r="L179" s="575">
        <v>0.92944000000000004</v>
      </c>
      <c r="M179" s="577">
        <v>2994686.8999999994</v>
      </c>
      <c r="N179" s="265">
        <v>120828</v>
      </c>
      <c r="O179" s="577">
        <v>211</v>
      </c>
      <c r="P179" s="266">
        <v>6.4728415852087801E-2</v>
      </c>
      <c r="Q179" s="578">
        <v>2.7775414302434274E-3</v>
      </c>
      <c r="R179" s="596"/>
      <c r="S179" s="267">
        <v>25.12</v>
      </c>
      <c r="U179" s="580">
        <v>3.6482085987261147E-3</v>
      </c>
      <c r="V179" s="268">
        <v>-4.3598890000000005E-3</v>
      </c>
      <c r="W179" s="580">
        <v>0.1768139</v>
      </c>
      <c r="X179" s="268">
        <v>6.6308580000000006E-2</v>
      </c>
      <c r="Y179" s="580" t="s">
        <v>157</v>
      </c>
    </row>
    <row r="180" spans="1:25">
      <c r="A180" s="180" t="s">
        <v>1106</v>
      </c>
      <c r="B180" s="263" t="s">
        <v>144</v>
      </c>
      <c r="C180" s="218" t="s">
        <v>1107</v>
      </c>
      <c r="D180" s="521"/>
      <c r="E180" s="172"/>
      <c r="F180" s="264">
        <v>0.7</v>
      </c>
      <c r="G180" s="411">
        <v>2274.0485318999995</v>
      </c>
      <c r="H180" s="575">
        <v>-23.571536980000495</v>
      </c>
      <c r="I180" s="411">
        <v>-34.725032460000001</v>
      </c>
      <c r="J180" s="575">
        <v>570.81403403999991</v>
      </c>
      <c r="K180" s="411">
        <v>0.73262515999996658</v>
      </c>
      <c r="L180" s="575">
        <v>-2.0347603199999997</v>
      </c>
      <c r="M180" s="577">
        <v>35989726.110000007</v>
      </c>
      <c r="N180" s="265">
        <v>8880084</v>
      </c>
      <c r="O180" s="577">
        <v>2115</v>
      </c>
      <c r="P180" s="266">
        <v>1.5826278817334685E-2</v>
      </c>
      <c r="Q180" s="578">
        <v>3.1899592600541159E-3</v>
      </c>
      <c r="R180" s="596"/>
      <c r="S180" s="267">
        <v>4.1399999999999997</v>
      </c>
      <c r="U180" s="580">
        <v>0</v>
      </c>
      <c r="V180" s="268">
        <v>4.8543689999999999E-3</v>
      </c>
      <c r="W180" s="580">
        <v>0.29375000000000001</v>
      </c>
      <c r="X180" s="268" t="s">
        <v>157</v>
      </c>
      <c r="Y180" s="580" t="s">
        <v>157</v>
      </c>
    </row>
    <row r="181" spans="1:25">
      <c r="A181" s="180" t="s">
        <v>1218</v>
      </c>
      <c r="B181" s="263" t="s">
        <v>144</v>
      </c>
      <c r="C181" s="218" t="s">
        <v>1226</v>
      </c>
      <c r="D181" s="545"/>
      <c r="E181" s="172"/>
      <c r="F181" s="264">
        <v>1.01</v>
      </c>
      <c r="G181" s="411">
        <v>2.9245610000000002</v>
      </c>
      <c r="H181" s="575">
        <v>0.18101268000000018</v>
      </c>
      <c r="I181" s="411">
        <v>0.36150928000000032</v>
      </c>
      <c r="J181" s="575">
        <v>2.1131303999999997</v>
      </c>
      <c r="K181" s="411">
        <v>0.23815567999999993</v>
      </c>
      <c r="L181" s="575">
        <v>0.36150927999999999</v>
      </c>
      <c r="M181" s="577">
        <v>663945.22</v>
      </c>
      <c r="N181" s="265">
        <v>232618</v>
      </c>
      <c r="O181" s="577">
        <v>55</v>
      </c>
      <c r="P181" s="266">
        <v>0.22702389179093888</v>
      </c>
      <c r="Q181" s="578">
        <v>5.2858723435540798E-3</v>
      </c>
      <c r="R181" s="596"/>
      <c r="S181" s="267">
        <v>2.83</v>
      </c>
      <c r="U181" s="580">
        <v>0</v>
      </c>
      <c r="V181" s="268">
        <v>-6.907895E-2</v>
      </c>
      <c r="W181" s="580">
        <v>0.34761910000000001</v>
      </c>
      <c r="X181" s="268" t="s">
        <v>157</v>
      </c>
      <c r="Y181" s="580" t="s">
        <v>157</v>
      </c>
    </row>
    <row r="182" spans="1:25">
      <c r="A182" s="180" t="s">
        <v>1380</v>
      </c>
      <c r="B182" s="263" t="s">
        <v>144</v>
      </c>
      <c r="C182" s="218" t="s">
        <v>1383</v>
      </c>
      <c r="D182" s="610"/>
      <c r="E182" s="172"/>
      <c r="F182" s="264">
        <v>0.97</v>
      </c>
      <c r="G182" s="411">
        <v>27.549743740000004</v>
      </c>
      <c r="H182" s="575">
        <v>1.3652088400000035</v>
      </c>
      <c r="I182" s="411">
        <v>1.0753431400000002</v>
      </c>
      <c r="J182" s="575">
        <v>26.007118260000002</v>
      </c>
      <c r="K182" s="411">
        <v>1.3488553600000031</v>
      </c>
      <c r="L182" s="575">
        <v>1.0758856600000002</v>
      </c>
      <c r="M182" s="577">
        <v>1297456.1900000002</v>
      </c>
      <c r="N182" s="265">
        <v>476557</v>
      </c>
      <c r="O182" s="577">
        <v>119</v>
      </c>
      <c r="P182" s="266">
        <v>4.7095036608859581E-2</v>
      </c>
      <c r="Q182" s="578">
        <v>6.2250240516914558E-3</v>
      </c>
      <c r="R182" s="596"/>
      <c r="S182" s="267">
        <v>2.74</v>
      </c>
      <c r="U182" s="580">
        <v>0</v>
      </c>
      <c r="V182" s="268">
        <v>1.1070109999999999E-2</v>
      </c>
      <c r="W182" s="580" t="s">
        <v>157</v>
      </c>
      <c r="X182" s="268" t="s">
        <v>157</v>
      </c>
      <c r="Y182" s="580" t="s">
        <v>157</v>
      </c>
    </row>
    <row r="183" spans="1:25">
      <c r="A183" s="180" t="s">
        <v>875</v>
      </c>
      <c r="B183" s="263" t="s">
        <v>17</v>
      </c>
      <c r="C183" s="218" t="s">
        <v>1880</v>
      </c>
      <c r="D183" s="425"/>
      <c r="E183" s="172"/>
      <c r="F183" s="264">
        <v>0.45</v>
      </c>
      <c r="G183" s="411">
        <v>26.514822510000002</v>
      </c>
      <c r="H183" s="575">
        <v>-1.4166620199999995</v>
      </c>
      <c r="I183" s="411">
        <v>-1.1677500000000001</v>
      </c>
      <c r="J183" s="575">
        <v>26.420950980000001</v>
      </c>
      <c r="K183" s="411">
        <v>-1.4158179600000009</v>
      </c>
      <c r="L183" s="575">
        <v>-1.1677500000000001</v>
      </c>
      <c r="M183" s="577">
        <v>2736069.56</v>
      </c>
      <c r="N183" s="265">
        <v>175511</v>
      </c>
      <c r="O183" s="577">
        <v>221</v>
      </c>
      <c r="P183" s="266">
        <v>0.10319018952391999</v>
      </c>
      <c r="Q183" s="578">
        <v>2.7478353556644442E-3</v>
      </c>
      <c r="R183" s="596"/>
      <c r="S183" s="267">
        <v>15.57</v>
      </c>
      <c r="U183" s="580">
        <v>4.3027360308285162E-2</v>
      </c>
      <c r="V183" s="268">
        <v>-8.9115210000000004E-3</v>
      </c>
      <c r="W183" s="580">
        <v>8.9704060000000002E-2</v>
      </c>
      <c r="X183" s="268">
        <v>0.1251119</v>
      </c>
      <c r="Y183" s="580" t="s">
        <v>157</v>
      </c>
    </row>
    <row r="184" spans="1:25">
      <c r="A184" s="180" t="s">
        <v>1322</v>
      </c>
      <c r="B184" s="263" t="s">
        <v>144</v>
      </c>
      <c r="C184" s="218" t="s">
        <v>1330</v>
      </c>
      <c r="D184" s="564"/>
      <c r="E184" s="172"/>
      <c r="F184" s="264">
        <v>1.89</v>
      </c>
      <c r="G184" s="411">
        <v>92.925082230000001</v>
      </c>
      <c r="H184" s="575">
        <v>-1.9566648799999953</v>
      </c>
      <c r="I184" s="411">
        <v>-1.9566648799999999</v>
      </c>
      <c r="J184" s="575">
        <v>20.048547605</v>
      </c>
      <c r="K184" s="411">
        <v>1.5194040800000019</v>
      </c>
      <c r="L184" s="575">
        <v>1.5194040799999999</v>
      </c>
      <c r="M184" s="577">
        <v>1496200.835</v>
      </c>
      <c r="N184" s="265">
        <v>1574960</v>
      </c>
      <c r="O184" s="577">
        <v>20</v>
      </c>
      <c r="P184" s="266">
        <v>1.6101151584636052E-2</v>
      </c>
      <c r="Q184" s="578">
        <v>1.0629830489319479E-2</v>
      </c>
      <c r="R184" s="596"/>
      <c r="S184" s="267">
        <v>0.95</v>
      </c>
      <c r="U184" s="580">
        <v>0</v>
      </c>
      <c r="V184" s="268">
        <v>-1.5544039999999999E-2</v>
      </c>
      <c r="W184" s="580" t="s">
        <v>157</v>
      </c>
      <c r="X184" s="268" t="s">
        <v>157</v>
      </c>
      <c r="Y184" s="580" t="s">
        <v>157</v>
      </c>
    </row>
    <row r="185" spans="1:25">
      <c r="A185" s="180" t="s">
        <v>1337</v>
      </c>
      <c r="B185" s="263" t="s">
        <v>144</v>
      </c>
      <c r="C185" s="218" t="s">
        <v>1340</v>
      </c>
      <c r="D185" s="565"/>
      <c r="E185" s="172"/>
      <c r="F185" s="264">
        <v>0.4</v>
      </c>
      <c r="G185" s="411">
        <v>18.4742</v>
      </c>
      <c r="H185" s="575">
        <v>4.3398000000000003</v>
      </c>
      <c r="I185" s="411">
        <v>3.903</v>
      </c>
      <c r="J185" s="575">
        <v>18.4742</v>
      </c>
      <c r="K185" s="411">
        <v>4.3398000000000003</v>
      </c>
      <c r="L185" s="575">
        <v>3.903</v>
      </c>
      <c r="M185" s="577">
        <v>4906929.9850000013</v>
      </c>
      <c r="N185" s="265">
        <v>95363</v>
      </c>
      <c r="O185" s="577">
        <v>384</v>
      </c>
      <c r="P185" s="266">
        <v>0.26560987674703107</v>
      </c>
      <c r="Q185" s="578">
        <v>1.7943781982736485E-3</v>
      </c>
      <c r="R185" s="596"/>
      <c r="S185" s="267">
        <v>52.04</v>
      </c>
      <c r="U185" s="580">
        <v>5.1234069946195233E-2</v>
      </c>
      <c r="V185" s="268">
        <v>3.5372180000000003E-2</v>
      </c>
      <c r="W185" s="580" t="s">
        <v>157</v>
      </c>
      <c r="X185" s="268" t="s">
        <v>157</v>
      </c>
      <c r="Y185" s="580" t="s">
        <v>157</v>
      </c>
    </row>
    <row r="186" spans="1:25">
      <c r="A186" s="180" t="s">
        <v>1414</v>
      </c>
      <c r="B186" s="263" t="s">
        <v>144</v>
      </c>
      <c r="C186" s="218" t="s">
        <v>1433</v>
      </c>
      <c r="D186" s="611"/>
      <c r="E186" s="172"/>
      <c r="F186" s="264">
        <v>0.4</v>
      </c>
      <c r="G186" s="411">
        <v>1.2777499999999999</v>
      </c>
      <c r="H186" s="575">
        <v>-8.9999999999999993E-3</v>
      </c>
      <c r="I186" s="411">
        <v>0</v>
      </c>
      <c r="J186" s="575">
        <v>1.2777499999999999</v>
      </c>
      <c r="K186" s="411">
        <v>-8.9999999999999993E-3</v>
      </c>
      <c r="L186" s="575">
        <v>0</v>
      </c>
      <c r="M186" s="577">
        <v>304.72000000000003</v>
      </c>
      <c r="N186" s="265">
        <v>6</v>
      </c>
      <c r="O186" s="577">
        <v>2</v>
      </c>
      <c r="P186" s="266">
        <v>2.3848170612404619E-4</v>
      </c>
      <c r="Q186" s="578">
        <v>6.5648179385568274E-3</v>
      </c>
      <c r="R186" s="596"/>
      <c r="S186" s="267">
        <v>50.73</v>
      </c>
      <c r="U186" s="580">
        <v>1.5253794598856693E-2</v>
      </c>
      <c r="V186" s="268">
        <v>-6.6575289999999997E-3</v>
      </c>
      <c r="W186" s="580" t="s">
        <v>157</v>
      </c>
      <c r="X186" s="268" t="s">
        <v>157</v>
      </c>
      <c r="Y186" s="580" t="s">
        <v>157</v>
      </c>
    </row>
    <row r="187" spans="1:25">
      <c r="A187" s="180" t="s">
        <v>1415</v>
      </c>
      <c r="B187" s="263" t="s">
        <v>144</v>
      </c>
      <c r="C187" s="218" t="s">
        <v>1425</v>
      </c>
      <c r="D187" s="611"/>
      <c r="E187" s="172"/>
      <c r="F187" s="264">
        <v>0.4</v>
      </c>
      <c r="G187" s="411">
        <v>1.6188</v>
      </c>
      <c r="H187" s="575">
        <v>0.29580000000000001</v>
      </c>
      <c r="I187" s="411">
        <v>0.26979999999999998</v>
      </c>
      <c r="J187" s="575">
        <v>1.6188</v>
      </c>
      <c r="K187" s="411">
        <v>0.29580000000000001</v>
      </c>
      <c r="L187" s="575">
        <v>0.26979999999999998</v>
      </c>
      <c r="M187" s="577">
        <v>174971.74</v>
      </c>
      <c r="N187" s="265">
        <v>3274</v>
      </c>
      <c r="O187" s="577">
        <v>81</v>
      </c>
      <c r="P187" s="266">
        <v>0.10808731158883123</v>
      </c>
      <c r="Q187" s="578">
        <v>5.6157573532523474E-3</v>
      </c>
      <c r="R187" s="596"/>
      <c r="S187" s="267">
        <v>53.96</v>
      </c>
      <c r="U187" s="580">
        <v>1.8079429206819868E-2</v>
      </c>
      <c r="V187" s="268">
        <v>2.6019150000000001E-2</v>
      </c>
      <c r="W187" s="580" t="s">
        <v>157</v>
      </c>
      <c r="X187" s="268" t="s">
        <v>157</v>
      </c>
      <c r="Y187" s="580" t="s">
        <v>157</v>
      </c>
    </row>
    <row r="188" spans="1:25">
      <c r="A188" s="180" t="s">
        <v>1416</v>
      </c>
      <c r="B188" s="263" t="s">
        <v>144</v>
      </c>
      <c r="C188" s="218" t="s">
        <v>1424</v>
      </c>
      <c r="D188" s="611"/>
      <c r="E188" s="172"/>
      <c r="F188" s="264">
        <v>0.4</v>
      </c>
      <c r="G188" s="411">
        <v>1.3120000000000001</v>
      </c>
      <c r="H188" s="575">
        <v>-2.1250000000000002E-2</v>
      </c>
      <c r="I188" s="411">
        <v>0</v>
      </c>
      <c r="J188" s="575">
        <v>1.3120000000000001</v>
      </c>
      <c r="K188" s="411">
        <v>-2.1250000000000002E-2</v>
      </c>
      <c r="L188" s="575">
        <v>0</v>
      </c>
      <c r="M188" s="577">
        <v>15592.38</v>
      </c>
      <c r="N188" s="265">
        <v>301</v>
      </c>
      <c r="O188" s="577">
        <v>3</v>
      </c>
      <c r="P188" s="266">
        <v>1.1884435975609755E-2</v>
      </c>
      <c r="Q188" s="578">
        <v>7.5726409006405017E-3</v>
      </c>
      <c r="R188" s="596"/>
      <c r="S188" s="267">
        <v>51.77</v>
      </c>
      <c r="U188" s="580">
        <v>1.8845257871354062E-2</v>
      </c>
      <c r="V188" s="268">
        <v>-1.786445E-2</v>
      </c>
      <c r="W188" s="580" t="s">
        <v>157</v>
      </c>
      <c r="X188" s="268" t="s">
        <v>157</v>
      </c>
      <c r="Y188" s="580" t="s">
        <v>157</v>
      </c>
    </row>
    <row r="189" spans="1:25">
      <c r="A189" s="180" t="s">
        <v>1336</v>
      </c>
      <c r="B189" s="263" t="s">
        <v>144</v>
      </c>
      <c r="C189" s="218" t="s">
        <v>1341</v>
      </c>
      <c r="D189" s="565"/>
      <c r="E189" s="172"/>
      <c r="F189" s="264">
        <v>0.3</v>
      </c>
      <c r="G189" s="411">
        <v>6.6550000000000002</v>
      </c>
      <c r="H189" s="575">
        <v>0.65</v>
      </c>
      <c r="I189" s="411">
        <v>0.60499999999999998</v>
      </c>
      <c r="J189" s="575">
        <v>6.6550000000000002</v>
      </c>
      <c r="K189" s="411">
        <v>0.65</v>
      </c>
      <c r="L189" s="575">
        <v>0.60499999999999998</v>
      </c>
      <c r="M189" s="577">
        <v>558030.75</v>
      </c>
      <c r="N189" s="265">
        <v>9336</v>
      </c>
      <c r="O189" s="577">
        <v>22</v>
      </c>
      <c r="P189" s="266">
        <v>8.3851352366641624E-2</v>
      </c>
      <c r="Q189" s="578">
        <v>4.5055328204704108E-3</v>
      </c>
      <c r="R189" s="596"/>
      <c r="S189" s="267">
        <v>59.45</v>
      </c>
      <c r="U189" s="580">
        <v>1.1042960470984022E-2</v>
      </c>
      <c r="V189" s="268">
        <v>-9.9916740000000007E-3</v>
      </c>
      <c r="W189" s="580" t="s">
        <v>157</v>
      </c>
      <c r="X189" s="268" t="s">
        <v>157</v>
      </c>
      <c r="Y189" s="580" t="s">
        <v>157</v>
      </c>
    </row>
    <row r="190" spans="1:25">
      <c r="A190" s="180" t="s">
        <v>1254</v>
      </c>
      <c r="B190" s="263" t="s">
        <v>144</v>
      </c>
      <c r="C190" s="218" t="s">
        <v>1257</v>
      </c>
      <c r="D190" s="551"/>
      <c r="E190" s="172"/>
      <c r="F190" s="264">
        <v>0.85</v>
      </c>
      <c r="G190" s="411">
        <v>1.4560704799999999</v>
      </c>
      <c r="H190" s="575">
        <v>-6.7891080000000076E-2</v>
      </c>
      <c r="I190" s="411">
        <v>0</v>
      </c>
      <c r="J190" s="575">
        <v>1.4560704799999999</v>
      </c>
      <c r="K190" s="411">
        <v>-6.7891080000000076E-2</v>
      </c>
      <c r="L190" s="575">
        <v>0</v>
      </c>
      <c r="M190" s="577">
        <v>130079.54999999997</v>
      </c>
      <c r="N190" s="265">
        <v>4822</v>
      </c>
      <c r="O190" s="577">
        <v>63</v>
      </c>
      <c r="P190" s="266">
        <v>8.9336025822046736E-2</v>
      </c>
      <c r="Q190" s="578">
        <v>3.6677476056046678E-3</v>
      </c>
      <c r="R190" s="596"/>
      <c r="S190" s="267">
        <v>26.38</v>
      </c>
      <c r="U190" s="580">
        <v>6.9157316148597435E-3</v>
      </c>
      <c r="V190" s="268">
        <v>-4.4549070000000003E-2</v>
      </c>
      <c r="W190" s="580">
        <v>2.2794409999999998E-2</v>
      </c>
      <c r="X190" s="268" t="s">
        <v>157</v>
      </c>
      <c r="Y190" s="580" t="s">
        <v>157</v>
      </c>
    </row>
    <row r="191" spans="1:25">
      <c r="A191" s="180" t="s">
        <v>1018</v>
      </c>
      <c r="B191" s="263" t="s">
        <v>144</v>
      </c>
      <c r="C191" s="218" t="s">
        <v>1305</v>
      </c>
      <c r="D191" s="504"/>
      <c r="E191" s="172"/>
      <c r="F191" s="264">
        <v>1</v>
      </c>
      <c r="G191" s="411">
        <v>59.317504319999998</v>
      </c>
      <c r="H191" s="575">
        <v>-7.1456858999999984</v>
      </c>
      <c r="I191" s="411">
        <v>-3.6720000000000002</v>
      </c>
      <c r="J191" s="575">
        <v>59.313424320000003</v>
      </c>
      <c r="K191" s="411">
        <v>-8.436960899999999</v>
      </c>
      <c r="L191" s="575">
        <v>-4.8959999999999999</v>
      </c>
      <c r="M191" s="577">
        <v>122826223.07000001</v>
      </c>
      <c r="N191" s="265">
        <v>15664470</v>
      </c>
      <c r="O191" s="577">
        <v>1781</v>
      </c>
      <c r="P191" s="266">
        <v>2.0706572954821172</v>
      </c>
      <c r="Q191" s="578">
        <v>1.1094367782374958E-3</v>
      </c>
      <c r="R191" s="596"/>
      <c r="S191" s="267">
        <v>8.16</v>
      </c>
      <c r="U191" s="580">
        <v>7.6551225490196079E-2</v>
      </c>
      <c r="V191" s="268">
        <v>-5.2264809999999995E-2</v>
      </c>
      <c r="W191" s="580">
        <v>0.36272900000000002</v>
      </c>
      <c r="X191" s="268">
        <v>4.2128180000000001E-2</v>
      </c>
      <c r="Y191" s="580" t="s">
        <v>157</v>
      </c>
    </row>
    <row r="192" spans="1:25">
      <c r="A192" s="180" t="s">
        <v>1074</v>
      </c>
      <c r="B192" s="263" t="s">
        <v>144</v>
      </c>
      <c r="C192" s="218" t="s">
        <v>1080</v>
      </c>
      <c r="D192" s="517"/>
      <c r="E192" s="172"/>
      <c r="F192" s="264">
        <v>1.2</v>
      </c>
      <c r="G192" s="411">
        <v>247.1432623</v>
      </c>
      <c r="H192" s="575">
        <v>-1.4272321399999857</v>
      </c>
      <c r="I192" s="411">
        <v>3.5727490700000004</v>
      </c>
      <c r="J192" s="575">
        <v>80.62906126</v>
      </c>
      <c r="K192" s="411">
        <v>1.6870464999999999</v>
      </c>
      <c r="L192" s="575">
        <v>3.2749605900000005</v>
      </c>
      <c r="M192" s="577">
        <v>2627261.6700000004</v>
      </c>
      <c r="N192" s="265">
        <v>763684</v>
      </c>
      <c r="O192" s="577">
        <v>284</v>
      </c>
      <c r="P192" s="266">
        <v>1.0630521121837599E-2</v>
      </c>
      <c r="Q192" s="578">
        <v>4.8855786985042698E-3</v>
      </c>
      <c r="R192" s="596"/>
      <c r="S192" s="267">
        <v>3.41</v>
      </c>
      <c r="U192" s="580">
        <v>0</v>
      </c>
      <c r="V192" s="268">
        <v>-2.0114939999999998E-2</v>
      </c>
      <c r="W192" s="580">
        <v>0.30152669999999998</v>
      </c>
      <c r="X192" s="268" t="s">
        <v>157</v>
      </c>
      <c r="Y192" s="580" t="s">
        <v>157</v>
      </c>
    </row>
    <row r="193" spans="1:30">
      <c r="A193" s="180" t="s">
        <v>1197</v>
      </c>
      <c r="B193" s="263" t="s">
        <v>144</v>
      </c>
      <c r="C193" s="218" t="s">
        <v>1200</v>
      </c>
      <c r="D193" s="539"/>
      <c r="E193" s="172"/>
      <c r="F193" s="264">
        <v>0.99</v>
      </c>
      <c r="G193" s="411">
        <v>41.561324640000002</v>
      </c>
      <c r="H193" s="575">
        <v>-0.37391903999999909</v>
      </c>
      <c r="I193" s="411">
        <v>-0.37391904000000004</v>
      </c>
      <c r="J193" s="575">
        <v>31.020752400000003</v>
      </c>
      <c r="K193" s="411">
        <v>-0.35449127999999747</v>
      </c>
      <c r="L193" s="575">
        <v>-0.35449128000000002</v>
      </c>
      <c r="M193" s="577">
        <v>1670415.6600000006</v>
      </c>
      <c r="N193" s="265">
        <v>638784</v>
      </c>
      <c r="O193" s="577">
        <v>84</v>
      </c>
      <c r="P193" s="266">
        <v>4.0191588561456416E-2</v>
      </c>
      <c r="Q193" s="578">
        <v>7.2142979000385087E-3</v>
      </c>
      <c r="R193" s="596"/>
      <c r="S193" s="267">
        <v>2.64</v>
      </c>
      <c r="U193" s="580">
        <v>0</v>
      </c>
      <c r="V193" s="268">
        <v>0</v>
      </c>
      <c r="W193" s="580">
        <v>0.23364489999999999</v>
      </c>
      <c r="X193" s="268" t="s">
        <v>157</v>
      </c>
      <c r="Y193" s="580" t="s">
        <v>157</v>
      </c>
    </row>
    <row r="194" spans="1:30">
      <c r="A194" s="180" t="s">
        <v>1073</v>
      </c>
      <c r="B194" s="263" t="s">
        <v>144</v>
      </c>
      <c r="C194" s="218" t="s">
        <v>1081</v>
      </c>
      <c r="D194" s="517"/>
      <c r="E194" s="172"/>
      <c r="F194" s="264">
        <v>1.35</v>
      </c>
      <c r="G194" s="411">
        <v>172.59757732000003</v>
      </c>
      <c r="H194" s="575">
        <v>-2.312350639999956</v>
      </c>
      <c r="I194" s="411">
        <v>-4.1457880400000002</v>
      </c>
      <c r="J194" s="575">
        <v>176.43215724000001</v>
      </c>
      <c r="K194" s="411">
        <v>1.2573798000000118</v>
      </c>
      <c r="L194" s="575">
        <v>-0.57883380000000006</v>
      </c>
      <c r="M194" s="577">
        <v>10374090.140000001</v>
      </c>
      <c r="N194" s="265">
        <v>2171924</v>
      </c>
      <c r="O194" s="577">
        <v>466</v>
      </c>
      <c r="P194" s="266">
        <v>6.0105653283685383E-2</v>
      </c>
      <c r="Q194" s="578">
        <v>3.4443110326667914E-3</v>
      </c>
      <c r="R194" s="596"/>
      <c r="S194" s="267">
        <v>4.82</v>
      </c>
      <c r="U194" s="580">
        <v>0</v>
      </c>
      <c r="V194" s="268">
        <v>1.0482180000000001E-2</v>
      </c>
      <c r="W194" s="580">
        <v>8.0717490000000003E-2</v>
      </c>
      <c r="X194" s="268" t="s">
        <v>157</v>
      </c>
      <c r="Y194" s="580" t="s">
        <v>157</v>
      </c>
    </row>
    <row r="195" spans="1:30">
      <c r="A195" s="180" t="s">
        <v>1238</v>
      </c>
      <c r="B195" s="263" t="s">
        <v>144</v>
      </c>
      <c r="C195" s="218" t="s">
        <v>1240</v>
      </c>
      <c r="D195" s="548"/>
      <c r="E195" s="172"/>
      <c r="F195" s="264">
        <v>0.9</v>
      </c>
      <c r="G195" s="411">
        <v>30.816366640000002</v>
      </c>
      <c r="H195" s="575">
        <v>-0.34156492999999971</v>
      </c>
      <c r="I195" s="411">
        <v>-0.55108032000000007</v>
      </c>
      <c r="J195" s="575">
        <v>31.064396800000001</v>
      </c>
      <c r="K195" s="411">
        <v>-8.8329769999999558E-2</v>
      </c>
      <c r="L195" s="575">
        <v>-0.29781016000000005</v>
      </c>
      <c r="M195" s="577">
        <v>1846994.2799999998</v>
      </c>
      <c r="N195" s="265">
        <v>177841</v>
      </c>
      <c r="O195" s="577">
        <v>249</v>
      </c>
      <c r="P195" s="266">
        <v>5.993549796368855E-2</v>
      </c>
      <c r="Q195" s="578">
        <v>5.2562452677726353E-3</v>
      </c>
      <c r="R195" s="596"/>
      <c r="S195" s="267">
        <v>10.48</v>
      </c>
      <c r="U195" s="580">
        <v>2.473950381679389E-3</v>
      </c>
      <c r="V195" s="268">
        <v>6.7243030000000001E-3</v>
      </c>
      <c r="W195" s="580">
        <v>0.11063840000000001</v>
      </c>
      <c r="X195" s="268" t="s">
        <v>157</v>
      </c>
      <c r="Y195" s="580" t="s">
        <v>157</v>
      </c>
    </row>
    <row r="196" spans="1:30">
      <c r="A196" s="180" t="s">
        <v>1242</v>
      </c>
      <c r="B196" s="263" t="s">
        <v>144</v>
      </c>
      <c r="C196" s="218" t="s">
        <v>1247</v>
      </c>
      <c r="D196" s="549"/>
      <c r="E196" s="172"/>
      <c r="F196" s="264">
        <v>0.7</v>
      </c>
      <c r="G196" s="411">
        <v>1.58984496</v>
      </c>
      <c r="H196" s="575">
        <v>0.39938065999999994</v>
      </c>
      <c r="I196" s="411">
        <v>0.34450955999999999</v>
      </c>
      <c r="J196" s="575">
        <v>1.5918598799999999</v>
      </c>
      <c r="K196" s="411">
        <v>0.40139557999999986</v>
      </c>
      <c r="L196" s="575">
        <v>0.34652447999999997</v>
      </c>
      <c r="M196" s="577">
        <v>342793.59</v>
      </c>
      <c r="N196" s="265">
        <v>33402</v>
      </c>
      <c r="O196" s="577">
        <v>28</v>
      </c>
      <c r="P196" s="266">
        <v>0.21561447727582195</v>
      </c>
      <c r="Q196" s="578">
        <v>6.4738279882412863E-3</v>
      </c>
      <c r="R196" s="596"/>
      <c r="S196" s="267">
        <v>10.44</v>
      </c>
      <c r="U196" s="580">
        <v>9.8028735632183905E-3</v>
      </c>
      <c r="V196" s="268">
        <v>7.1868580000000001E-2</v>
      </c>
      <c r="W196" s="580">
        <v>0.21504970000000001</v>
      </c>
      <c r="X196" s="268" t="s">
        <v>157</v>
      </c>
      <c r="Y196" s="580" t="s">
        <v>157</v>
      </c>
    </row>
    <row r="197" spans="1:30">
      <c r="A197" s="180" t="s">
        <v>1078</v>
      </c>
      <c r="B197" s="263" t="s">
        <v>144</v>
      </c>
      <c r="C197" s="218" t="s">
        <v>1079</v>
      </c>
      <c r="D197" s="524"/>
      <c r="E197" s="172"/>
      <c r="F197" s="264">
        <v>1.35</v>
      </c>
      <c r="G197" s="411">
        <v>6814.2513554500001</v>
      </c>
      <c r="H197" s="575">
        <v>-32.073261110000608</v>
      </c>
      <c r="I197" s="411">
        <v>-213.60459563999999</v>
      </c>
      <c r="J197" s="575">
        <v>1005.38505174</v>
      </c>
      <c r="K197" s="411">
        <v>-1.1780733000000716</v>
      </c>
      <c r="L197" s="575">
        <v>-27.867247070000001</v>
      </c>
      <c r="M197" s="577">
        <v>51220132.545000002</v>
      </c>
      <c r="N197" s="265">
        <v>19257522</v>
      </c>
      <c r="O197" s="577">
        <v>2446</v>
      </c>
      <c r="P197" s="266">
        <v>7.5166191960374974E-3</v>
      </c>
      <c r="Q197" s="578">
        <v>4.2089055009366478E-3</v>
      </c>
      <c r="R197" s="596"/>
      <c r="S197" s="267">
        <v>2.71</v>
      </c>
      <c r="U197" s="580">
        <v>3.7675276752767529E-2</v>
      </c>
      <c r="V197" s="268">
        <v>2.6515149999999998E-2</v>
      </c>
      <c r="W197" s="580">
        <v>0.21253350000000001</v>
      </c>
      <c r="X197" s="268" t="s">
        <v>157</v>
      </c>
      <c r="Y197" s="580" t="s">
        <v>157</v>
      </c>
    </row>
    <row r="198" spans="1:30">
      <c r="A198" s="180" t="s">
        <v>331</v>
      </c>
      <c r="B198" s="263" t="s">
        <v>144</v>
      </c>
      <c r="C198" s="218" t="s">
        <v>332</v>
      </c>
      <c r="D198" s="524"/>
      <c r="E198" s="172"/>
      <c r="F198" s="264">
        <v>1.35</v>
      </c>
      <c r="G198" s="411">
        <v>110.27212400000001</v>
      </c>
      <c r="H198" s="575">
        <v>-5.6027716400000003</v>
      </c>
      <c r="I198" s="411">
        <v>-4.2066885599999999</v>
      </c>
      <c r="J198" s="575">
        <v>89.460218959999992</v>
      </c>
      <c r="K198" s="411">
        <v>-6.6732296000000089</v>
      </c>
      <c r="L198" s="575">
        <v>-5.5149952799999991</v>
      </c>
      <c r="M198" s="577">
        <v>4905243.4499999983</v>
      </c>
      <c r="N198" s="265">
        <v>1517579</v>
      </c>
      <c r="O198" s="577">
        <v>343</v>
      </c>
      <c r="P198" s="266">
        <v>4.4483077608988453E-2</v>
      </c>
      <c r="Q198" s="578">
        <v>5.5699162180795798E-3</v>
      </c>
      <c r="R198" s="596"/>
      <c r="S198" s="267">
        <v>3.28</v>
      </c>
      <c r="U198" s="580">
        <v>4.3932926829268297E-2</v>
      </c>
      <c r="V198" s="268">
        <v>-1.204819E-2</v>
      </c>
      <c r="W198" s="580">
        <v>8.6568690000000004E-2</v>
      </c>
      <c r="X198" s="268">
        <v>1.7829949999999999E-3</v>
      </c>
      <c r="Y198" s="580">
        <v>4.5294670000000002E-2</v>
      </c>
    </row>
    <row r="199" spans="1:30">
      <c r="A199" s="180" t="s">
        <v>1161</v>
      </c>
      <c r="B199" s="263" t="s">
        <v>144</v>
      </c>
      <c r="C199" s="218" t="s">
        <v>1165</v>
      </c>
      <c r="D199" s="534"/>
      <c r="E199" s="172"/>
      <c r="F199" s="264">
        <v>1.5</v>
      </c>
      <c r="G199" s="411">
        <v>451.55065987500001</v>
      </c>
      <c r="H199" s="575">
        <v>3.7564881150000096</v>
      </c>
      <c r="I199" s="411">
        <v>-9.160651455</v>
      </c>
      <c r="J199" s="575">
        <v>380.29249261500001</v>
      </c>
      <c r="K199" s="411">
        <v>2.4580839750000236</v>
      </c>
      <c r="L199" s="575">
        <v>-8.4409855050000004</v>
      </c>
      <c r="M199" s="577">
        <v>15570609.725</v>
      </c>
      <c r="N199" s="265">
        <v>9840769</v>
      </c>
      <c r="O199" s="577">
        <v>580</v>
      </c>
      <c r="P199" s="266">
        <v>3.4482531216564527E-2</v>
      </c>
      <c r="Q199" s="578">
        <v>3.8503244937843385E-3</v>
      </c>
      <c r="R199" s="596"/>
      <c r="S199" s="267">
        <v>1.605</v>
      </c>
      <c r="U199" s="580">
        <v>2.9781931464174453E-2</v>
      </c>
      <c r="V199" s="268">
        <v>2.8846150000000001E-2</v>
      </c>
      <c r="W199" s="580">
        <v>0.2731325</v>
      </c>
      <c r="X199" s="268" t="s">
        <v>157</v>
      </c>
      <c r="Y199" s="580" t="s">
        <v>157</v>
      </c>
    </row>
    <row r="200" spans="1:30">
      <c r="A200" s="180" t="s">
        <v>1013</v>
      </c>
      <c r="B200" s="263" t="s">
        <v>144</v>
      </c>
      <c r="C200" s="218" t="s">
        <v>1024</v>
      </c>
      <c r="D200" s="503"/>
      <c r="E200" s="172"/>
      <c r="F200" s="264">
        <v>1.25</v>
      </c>
      <c r="G200" s="411">
        <v>37.563773136300007</v>
      </c>
      <c r="H200" s="575">
        <v>1.138940280600004</v>
      </c>
      <c r="I200" s="411">
        <v>1.3981917600000051</v>
      </c>
      <c r="J200" s="575">
        <v>10.50650388</v>
      </c>
      <c r="K200" s="411">
        <v>6.8399200000001117E-2</v>
      </c>
      <c r="L200" s="575">
        <v>0.14269176</v>
      </c>
      <c r="M200" s="577">
        <v>1496256.6199999999</v>
      </c>
      <c r="N200" s="265">
        <v>546056</v>
      </c>
      <c r="O200" s="577">
        <v>13</v>
      </c>
      <c r="P200" s="266">
        <v>3.9832436815408254E-2</v>
      </c>
      <c r="Q200" s="578">
        <v>6.5528143010316307E-3</v>
      </c>
      <c r="R200" s="596"/>
      <c r="S200" s="267">
        <v>2.72</v>
      </c>
      <c r="U200" s="580">
        <v>4.4852941176470582E-2</v>
      </c>
      <c r="V200" s="268">
        <v>-3.2028470000000003E-2</v>
      </c>
      <c r="W200" s="580">
        <v>0.12102690000000001</v>
      </c>
      <c r="X200" s="268">
        <v>-3.7511660000000002E-2</v>
      </c>
      <c r="Y200" s="580" t="s">
        <v>157</v>
      </c>
    </row>
    <row r="201" spans="1:30">
      <c r="A201" s="180" t="s">
        <v>304</v>
      </c>
      <c r="B201" s="263" t="s">
        <v>17</v>
      </c>
      <c r="C201" s="218" t="s">
        <v>1142</v>
      </c>
      <c r="D201" s="511"/>
      <c r="E201" s="172"/>
      <c r="F201" s="264">
        <v>0.49</v>
      </c>
      <c r="G201" s="411">
        <v>697.27776964999998</v>
      </c>
      <c r="H201" s="575">
        <v>42.906428209999916</v>
      </c>
      <c r="I201" s="411">
        <v>43.856250000000003</v>
      </c>
      <c r="J201" s="575">
        <v>696.73886405000007</v>
      </c>
      <c r="K201" s="411">
        <v>42.907328690000057</v>
      </c>
      <c r="L201" s="575">
        <v>43.856366950000002</v>
      </c>
      <c r="M201" s="577">
        <v>73404837.109999985</v>
      </c>
      <c r="N201" s="265">
        <v>631549</v>
      </c>
      <c r="O201" s="577">
        <v>5904</v>
      </c>
      <c r="P201" s="266">
        <v>0.1052734509904793</v>
      </c>
      <c r="Q201" s="578">
        <v>7.7847940343914331E-4</v>
      </c>
      <c r="R201" s="596"/>
      <c r="S201" s="267">
        <v>116.95</v>
      </c>
      <c r="U201" s="580">
        <v>6.968790081231295E-2</v>
      </c>
      <c r="V201" s="268">
        <v>-1.451503E-3</v>
      </c>
      <c r="W201" s="580">
        <v>0.28185300000000002</v>
      </c>
      <c r="X201" s="268">
        <v>0.17928189999999999</v>
      </c>
      <c r="Y201" s="580">
        <v>0.1566747</v>
      </c>
    </row>
    <row r="202" spans="1:30">
      <c r="A202" s="180" t="s">
        <v>734</v>
      </c>
      <c r="B202" s="263" t="s">
        <v>144</v>
      </c>
      <c r="C202" s="218" t="s">
        <v>1334</v>
      </c>
      <c r="D202" s="524"/>
      <c r="E202" s="172"/>
      <c r="F202" s="264">
        <v>1.32</v>
      </c>
      <c r="G202" s="411">
        <v>72.535789964100005</v>
      </c>
      <c r="H202" s="575">
        <v>0.88047018910001218</v>
      </c>
      <c r="I202" s="411">
        <v>0.66847220160001719</v>
      </c>
      <c r="J202" s="575">
        <v>52.650615450000004</v>
      </c>
      <c r="K202" s="411">
        <v>-0.21517700999999792</v>
      </c>
      <c r="L202" s="575">
        <v>-0.37158468</v>
      </c>
      <c r="M202" s="577">
        <v>3567850.4800000014</v>
      </c>
      <c r="N202" s="265">
        <v>1071349</v>
      </c>
      <c r="O202" s="577">
        <v>111</v>
      </c>
      <c r="P202" s="266">
        <v>4.9187449144289054E-2</v>
      </c>
      <c r="Q202" s="578">
        <v>5.5615689868487314E-3</v>
      </c>
      <c r="R202" s="596"/>
      <c r="S202" s="267">
        <v>3.39</v>
      </c>
      <c r="U202" s="580">
        <v>3.9233038348082595E-2</v>
      </c>
      <c r="V202" s="268">
        <v>2.9585800000000002E-3</v>
      </c>
      <c r="W202" s="580">
        <v>0.23386279999999998</v>
      </c>
      <c r="X202" s="268">
        <v>4.1154820000000002E-2</v>
      </c>
      <c r="Y202" s="580">
        <v>3.5685959999999996E-2</v>
      </c>
    </row>
    <row r="203" spans="1:30">
      <c r="A203" s="180" t="s">
        <v>969</v>
      </c>
      <c r="B203" s="263" t="s">
        <v>144</v>
      </c>
      <c r="C203" s="218" t="s">
        <v>975</v>
      </c>
      <c r="D203" s="488"/>
      <c r="E203" s="172"/>
      <c r="F203" s="264">
        <v>0.39</v>
      </c>
      <c r="G203" s="411">
        <v>161.54133625</v>
      </c>
      <c r="H203" s="575">
        <v>0.61010128000000119</v>
      </c>
      <c r="I203" s="411">
        <v>3.5</v>
      </c>
      <c r="J203" s="575">
        <v>161.54133625</v>
      </c>
      <c r="K203" s="411">
        <v>-0.28089871999999882</v>
      </c>
      <c r="L203" s="575">
        <v>2.625</v>
      </c>
      <c r="M203" s="577">
        <v>9192336.7599999998</v>
      </c>
      <c r="N203" s="265">
        <v>1055011</v>
      </c>
      <c r="O203" s="577">
        <v>1314</v>
      </c>
      <c r="P203" s="266">
        <v>5.6903929194779081E-2</v>
      </c>
      <c r="Q203" s="578">
        <v>5.7589910883804963E-3</v>
      </c>
      <c r="R203" s="596"/>
      <c r="S203" s="267">
        <v>8.74</v>
      </c>
      <c r="U203" s="580">
        <v>6.4198054919908459E-2</v>
      </c>
      <c r="V203" s="268">
        <v>-1.907969E-2</v>
      </c>
      <c r="W203" s="580">
        <v>0.1313638</v>
      </c>
      <c r="X203" s="268">
        <v>9.6171330000000013E-2</v>
      </c>
      <c r="Y203" s="580" t="s">
        <v>157</v>
      </c>
    </row>
    <row r="204" spans="1:30">
      <c r="A204" s="180" t="s">
        <v>1253</v>
      </c>
      <c r="B204" s="263" t="s">
        <v>144</v>
      </c>
      <c r="C204" s="218" t="s">
        <v>1258</v>
      </c>
      <c r="D204" s="551"/>
      <c r="E204" s="172"/>
      <c r="F204" s="264">
        <v>1.1000000000000001</v>
      </c>
      <c r="G204" s="411">
        <v>728.75822800000003</v>
      </c>
      <c r="H204" s="575">
        <v>-1.2432726049998999</v>
      </c>
      <c r="I204" s="411">
        <v>-3.3230489599998951</v>
      </c>
      <c r="J204" s="575">
        <v>65.729623520000004</v>
      </c>
      <c r="K204" s="411">
        <v>0.82079057000000777</v>
      </c>
      <c r="L204" s="575">
        <v>0.63586511999999995</v>
      </c>
      <c r="M204" s="577">
        <v>2366397.7600000002</v>
      </c>
      <c r="N204" s="265">
        <v>1361306</v>
      </c>
      <c r="O204" s="577">
        <v>173</v>
      </c>
      <c r="P204" s="266">
        <v>3.2471643805577731E-3</v>
      </c>
      <c r="Q204" s="578">
        <v>5.6194529272292106E-3</v>
      </c>
      <c r="R204" s="596"/>
      <c r="S204" s="267">
        <v>1.76</v>
      </c>
      <c r="U204" s="580">
        <v>3.5249999999999995E-3</v>
      </c>
      <c r="V204" s="268">
        <v>2.8490030000000001E-3</v>
      </c>
      <c r="W204" s="580">
        <v>0.173678</v>
      </c>
      <c r="X204" s="268" t="s">
        <v>157</v>
      </c>
      <c r="Y204" s="580" t="s">
        <v>157</v>
      </c>
    </row>
    <row r="205" spans="1:30" s="207" customFormat="1">
      <c r="A205" s="180" t="s">
        <v>684</v>
      </c>
      <c r="B205" s="263" t="s">
        <v>144</v>
      </c>
      <c r="C205" s="218" t="s">
        <v>687</v>
      </c>
      <c r="D205" s="182"/>
      <c r="E205" s="172"/>
      <c r="F205" s="264">
        <v>1.1000000000000001</v>
      </c>
      <c r="G205" s="411">
        <v>101.04246225</v>
      </c>
      <c r="H205" s="575">
        <v>-7.2973583900000003</v>
      </c>
      <c r="I205" s="411">
        <v>-1.5063657500000001</v>
      </c>
      <c r="J205" s="575">
        <v>100.84704725</v>
      </c>
      <c r="K205" s="411">
        <v>-7.2863231900000125</v>
      </c>
      <c r="L205" s="575">
        <v>-1.5063657500000001</v>
      </c>
      <c r="M205" s="577">
        <v>2482119.3250000002</v>
      </c>
      <c r="N205" s="265">
        <v>575520</v>
      </c>
      <c r="O205" s="577">
        <v>201</v>
      </c>
      <c r="P205" s="266">
        <v>2.4565111238666396E-2</v>
      </c>
      <c r="Q205" s="578">
        <v>6.0665899866149198E-3</v>
      </c>
      <c r="R205" s="596"/>
      <c r="S205" s="267">
        <v>4.25</v>
      </c>
      <c r="T205" s="395"/>
      <c r="U205" s="580">
        <v>1.4858117647058825E-2</v>
      </c>
      <c r="V205" s="268">
        <v>-5.3452119999999999E-2</v>
      </c>
      <c r="W205" s="580">
        <v>7.8286750000000002E-2</v>
      </c>
      <c r="X205" s="268">
        <v>6.3742410000000001E-3</v>
      </c>
      <c r="Y205" s="580">
        <v>5.1557459999999999E-2</v>
      </c>
      <c r="AD205" s="448"/>
    </row>
    <row r="206" spans="1:30" s="207" customFormat="1">
      <c r="A206" s="180" t="s">
        <v>1369</v>
      </c>
      <c r="B206" s="263" t="s">
        <v>144</v>
      </c>
      <c r="C206" s="218" t="s">
        <v>1372</v>
      </c>
      <c r="D206" s="574"/>
      <c r="E206" s="172"/>
      <c r="F206" s="264">
        <v>1.0249999999999999</v>
      </c>
      <c r="G206" s="411">
        <v>12.553619100000002</v>
      </c>
      <c r="H206" s="575">
        <v>-6.250769999999925E-2</v>
      </c>
      <c r="I206" s="411">
        <v>5.1151100000000005E-2</v>
      </c>
      <c r="J206" s="575">
        <v>1.2366321</v>
      </c>
      <c r="K206" s="411">
        <v>3.0236369999999881E-2</v>
      </c>
      <c r="L206" s="575">
        <v>4.1104800000000004E-2</v>
      </c>
      <c r="M206" s="577">
        <v>55447.520000000004</v>
      </c>
      <c r="N206" s="265">
        <v>50901</v>
      </c>
      <c r="O206" s="577">
        <v>24</v>
      </c>
      <c r="P206" s="266">
        <v>4.4168553751961458E-3</v>
      </c>
      <c r="Q206" s="578">
        <v>8.861392041528391E-3</v>
      </c>
      <c r="R206" s="596"/>
      <c r="S206" s="267">
        <v>1.1000000000000001</v>
      </c>
      <c r="T206" s="395"/>
      <c r="U206" s="580">
        <v>0</v>
      </c>
      <c r="V206" s="268">
        <v>-9.0090090000000001E-3</v>
      </c>
      <c r="W206" s="580" t="s">
        <v>157</v>
      </c>
      <c r="X206" s="268" t="s">
        <v>157</v>
      </c>
      <c r="Y206" s="580" t="s">
        <v>157</v>
      </c>
      <c r="AD206" s="448"/>
    </row>
    <row r="207" spans="1:30" s="207" customFormat="1">
      <c r="A207" s="180" t="s">
        <v>685</v>
      </c>
      <c r="B207" s="263" t="s">
        <v>144</v>
      </c>
      <c r="C207" s="218" t="s">
        <v>686</v>
      </c>
      <c r="D207" s="537"/>
      <c r="E207" s="172"/>
      <c r="F207" s="264">
        <v>1.1000000000000001</v>
      </c>
      <c r="G207" s="411">
        <v>319.41200159999994</v>
      </c>
      <c r="H207" s="575">
        <v>-8.4374553600000741</v>
      </c>
      <c r="I207" s="411">
        <v>-4.3899312000000359</v>
      </c>
      <c r="J207" s="575">
        <v>318.90734880000002</v>
      </c>
      <c r="K207" s="411">
        <v>-8.4311471999999874</v>
      </c>
      <c r="L207" s="575">
        <v>-4.3899312000000004</v>
      </c>
      <c r="M207" s="577">
        <v>12235559.960000001</v>
      </c>
      <c r="N207" s="265">
        <v>2560493</v>
      </c>
      <c r="O207" s="577">
        <v>572</v>
      </c>
      <c r="P207" s="266">
        <v>3.8306512900922886E-2</v>
      </c>
      <c r="Q207" s="578">
        <v>5.1100316995574971E-3</v>
      </c>
      <c r="R207" s="596"/>
      <c r="S207" s="267">
        <v>4.8</v>
      </c>
      <c r="T207" s="395"/>
      <c r="U207" s="580">
        <v>6.4025208333333333E-2</v>
      </c>
      <c r="V207" s="268">
        <v>-1.2345680000000001E-2</v>
      </c>
      <c r="W207" s="580">
        <v>0.1784761</v>
      </c>
      <c r="X207" s="268">
        <v>0.10446270000000001</v>
      </c>
      <c r="Y207" s="580">
        <v>6.3430059999999996E-2</v>
      </c>
      <c r="AD207" s="448"/>
    </row>
    <row r="208" spans="1:30">
      <c r="A208" s="180" t="s">
        <v>920</v>
      </c>
      <c r="B208" s="263" t="s">
        <v>17</v>
      </c>
      <c r="C208" s="218" t="s">
        <v>1150</v>
      </c>
      <c r="D208" s="450"/>
      <c r="E208" s="172"/>
      <c r="F208" s="264">
        <v>0.43</v>
      </c>
      <c r="G208" s="411">
        <v>763.61371008999993</v>
      </c>
      <c r="H208" s="575">
        <v>34.270863009999871</v>
      </c>
      <c r="I208" s="411">
        <v>36.643599999999999</v>
      </c>
      <c r="J208" s="575">
        <v>762.91114871999991</v>
      </c>
      <c r="K208" s="411">
        <v>34.273156079999922</v>
      </c>
      <c r="L208" s="575">
        <v>36.643599999999999</v>
      </c>
      <c r="M208" s="577">
        <v>63164303.620100014</v>
      </c>
      <c r="N208" s="265">
        <v>1610053</v>
      </c>
      <c r="O208" s="577">
        <v>3646</v>
      </c>
      <c r="P208" s="266">
        <v>8.2717613350152444E-2</v>
      </c>
      <c r="Q208" s="578">
        <v>1.2067517797306577E-3</v>
      </c>
      <c r="R208" s="596"/>
      <c r="S208" s="267">
        <v>39.83</v>
      </c>
      <c r="U208" s="580">
        <v>1.0921416018076826E-2</v>
      </c>
      <c r="V208" s="268">
        <v>-3.2532529999999998E-3</v>
      </c>
      <c r="W208" s="580">
        <v>0.1830126</v>
      </c>
      <c r="X208" s="268">
        <v>8.2981820000000012E-2</v>
      </c>
      <c r="Y208" s="580" t="s">
        <v>157</v>
      </c>
    </row>
    <row r="209" spans="1:25">
      <c r="A209" s="180" t="s">
        <v>885</v>
      </c>
      <c r="B209" s="263" t="s">
        <v>17</v>
      </c>
      <c r="C209" s="218" t="s">
        <v>1879</v>
      </c>
      <c r="D209" s="429"/>
      <c r="E209" s="172"/>
      <c r="F209" s="264">
        <v>0.35</v>
      </c>
      <c r="G209" s="411">
        <v>390.80297740000003</v>
      </c>
      <c r="H209" s="575">
        <v>10.659402060000003</v>
      </c>
      <c r="I209" s="411">
        <v>1.8975</v>
      </c>
      <c r="J209" s="575">
        <v>390.67956400000003</v>
      </c>
      <c r="K209" s="411">
        <v>10.656621599999964</v>
      </c>
      <c r="L209" s="575">
        <v>1.8975</v>
      </c>
      <c r="M209" s="577">
        <v>14242345.596216001</v>
      </c>
      <c r="N209" s="265">
        <v>571500</v>
      </c>
      <c r="O209" s="577">
        <v>2340</v>
      </c>
      <c r="P209" s="266">
        <v>3.6443800123964969E-2</v>
      </c>
      <c r="Q209" s="578">
        <v>1.8474892532501456E-3</v>
      </c>
      <c r="R209" s="596"/>
      <c r="S209" s="267">
        <v>25.3</v>
      </c>
      <c r="U209" s="580">
        <v>1.0442134387351778E-2</v>
      </c>
      <c r="V209" s="268">
        <v>2.3048929999999999E-2</v>
      </c>
      <c r="W209" s="580">
        <v>0.28113949999999999</v>
      </c>
      <c r="X209" s="268">
        <v>0.10601010000000001</v>
      </c>
      <c r="Y209" s="580" t="s">
        <v>157</v>
      </c>
    </row>
    <row r="210" spans="1:25">
      <c r="A210" s="180" t="s">
        <v>1318</v>
      </c>
      <c r="B210" s="263" t="s">
        <v>144</v>
      </c>
      <c r="C210" s="218" t="s">
        <v>1848</v>
      </c>
      <c r="D210" s="564"/>
      <c r="E210" s="172"/>
      <c r="F210" s="264">
        <v>0.68</v>
      </c>
      <c r="G210" s="411">
        <v>5.2245023699999997</v>
      </c>
      <c r="H210" s="575">
        <v>2.6488304400000002</v>
      </c>
      <c r="I210" s="411">
        <v>2.6358384000000004</v>
      </c>
      <c r="J210" s="575">
        <v>5.2245023699999997</v>
      </c>
      <c r="K210" s="411">
        <v>2.6488304400000002</v>
      </c>
      <c r="L210" s="575">
        <v>2.6358383999999999</v>
      </c>
      <c r="M210" s="577">
        <v>408224.38000000006</v>
      </c>
      <c r="N210" s="265">
        <v>17303</v>
      </c>
      <c r="O210" s="577">
        <v>108</v>
      </c>
      <c r="P210" s="266">
        <v>7.8136509678719906E-2</v>
      </c>
      <c r="Q210" s="578">
        <v>4.3042353901797444E-3</v>
      </c>
      <c r="R210" s="596"/>
      <c r="S210" s="267">
        <v>23.91</v>
      </c>
      <c r="U210" s="580">
        <v>4.7948473442074452E-2</v>
      </c>
      <c r="V210" s="268">
        <v>5.0441360000000003E-3</v>
      </c>
      <c r="W210" s="580" t="s">
        <v>157</v>
      </c>
      <c r="X210" s="268" t="s">
        <v>157</v>
      </c>
      <c r="Y210" s="580" t="s">
        <v>157</v>
      </c>
    </row>
    <row r="211" spans="1:25">
      <c r="A211" s="180" t="s">
        <v>337</v>
      </c>
      <c r="B211" s="263" t="s">
        <v>17</v>
      </c>
      <c r="C211" s="218" t="s">
        <v>338</v>
      </c>
      <c r="D211" s="182"/>
      <c r="E211" s="172"/>
      <c r="F211" s="264">
        <v>0.4</v>
      </c>
      <c r="G211" s="411">
        <v>46.857436340000007</v>
      </c>
      <c r="H211" s="575">
        <v>3.3343487600000055</v>
      </c>
      <c r="I211" s="411">
        <v>2.7170000000000001</v>
      </c>
      <c r="J211" s="575">
        <v>46.807035990000003</v>
      </c>
      <c r="K211" s="411">
        <v>3.3336438600000067</v>
      </c>
      <c r="L211" s="575">
        <v>2.7170000000000001</v>
      </c>
      <c r="M211" s="577">
        <v>1724255.4399999997</v>
      </c>
      <c r="N211" s="265">
        <v>64018</v>
      </c>
      <c r="O211" s="577">
        <v>244</v>
      </c>
      <c r="P211" s="266">
        <v>3.6797903911957801E-2</v>
      </c>
      <c r="Q211" s="578">
        <v>3.2236550581332627E-3</v>
      </c>
      <c r="R211" s="596"/>
      <c r="S211" s="267">
        <v>27.17</v>
      </c>
      <c r="U211" s="580">
        <v>2.8140044166359957E-2</v>
      </c>
      <c r="V211" s="268">
        <v>1.41844E-2</v>
      </c>
      <c r="W211" s="580">
        <v>0.21004519999999999</v>
      </c>
      <c r="X211" s="268">
        <v>0.13281399999999999</v>
      </c>
      <c r="Y211" s="580">
        <v>0.10808350000000001</v>
      </c>
    </row>
    <row r="212" spans="1:25">
      <c r="A212" s="180" t="s">
        <v>1104</v>
      </c>
      <c r="B212" s="263" t="s">
        <v>17</v>
      </c>
      <c r="C212" s="218" t="s">
        <v>1151</v>
      </c>
      <c r="D212" s="521"/>
      <c r="E212" s="172"/>
      <c r="F212" s="264">
        <v>0.59</v>
      </c>
      <c r="G212" s="411">
        <v>206.53207585999999</v>
      </c>
      <c r="H212" s="575">
        <v>13.89509122999999</v>
      </c>
      <c r="I212" s="411">
        <v>10.071999999999999</v>
      </c>
      <c r="J212" s="575">
        <v>205.96562657999999</v>
      </c>
      <c r="K212" s="411">
        <v>13.884068189999967</v>
      </c>
      <c r="L212" s="575">
        <v>10.071999999999999</v>
      </c>
      <c r="M212" s="577">
        <v>20683241.739999998</v>
      </c>
      <c r="N212" s="265">
        <v>828197</v>
      </c>
      <c r="O212" s="577">
        <v>1383</v>
      </c>
      <c r="P212" s="266">
        <v>0.10014542125660113</v>
      </c>
      <c r="Q212" s="578">
        <v>1.4800217763706268E-3</v>
      </c>
      <c r="R212" s="596"/>
      <c r="S212" s="267">
        <v>25.18</v>
      </c>
      <c r="U212" s="580">
        <v>5.5599682287529794E-3</v>
      </c>
      <c r="V212" s="268">
        <v>1.984609E-2</v>
      </c>
      <c r="W212" s="580">
        <v>0.27149190000000001</v>
      </c>
      <c r="X212" s="268" t="s">
        <v>157</v>
      </c>
      <c r="Y212" s="580" t="s">
        <v>157</v>
      </c>
    </row>
    <row r="213" spans="1:25">
      <c r="A213" s="180" t="s">
        <v>255</v>
      </c>
      <c r="B213" s="263" t="s">
        <v>17</v>
      </c>
      <c r="C213" s="218" t="s">
        <v>1152</v>
      </c>
      <c r="D213" s="182"/>
      <c r="E213" s="172"/>
      <c r="F213" s="264">
        <v>0.4</v>
      </c>
      <c r="G213" s="411">
        <v>4125.2697975600004</v>
      </c>
      <c r="H213" s="575">
        <v>178.82976366000031</v>
      </c>
      <c r="I213" s="411">
        <v>85.757450759999998</v>
      </c>
      <c r="J213" s="575">
        <v>4120.8895303199997</v>
      </c>
      <c r="K213" s="411">
        <v>178.71232550999974</v>
      </c>
      <c r="L213" s="575">
        <v>85.740546599999988</v>
      </c>
      <c r="M213" s="577">
        <v>206759263.19869998</v>
      </c>
      <c r="N213" s="265">
        <v>4519151</v>
      </c>
      <c r="O213" s="577">
        <v>12042</v>
      </c>
      <c r="P213" s="266">
        <v>5.0120179611280985E-2</v>
      </c>
      <c r="Q213" s="578">
        <v>6.5390638596656947E-4</v>
      </c>
      <c r="R213" s="596"/>
      <c r="S213" s="267">
        <v>46.44</v>
      </c>
      <c r="U213" s="580">
        <v>1.0766580534022395E-2</v>
      </c>
      <c r="V213" s="268">
        <v>2.358387E-2</v>
      </c>
      <c r="W213" s="580">
        <v>0.30462919999999999</v>
      </c>
      <c r="X213" s="268">
        <v>0.13589480000000001</v>
      </c>
      <c r="Y213" s="580">
        <v>0.1410228</v>
      </c>
    </row>
    <row r="214" spans="1:25">
      <c r="A214" s="180" t="s">
        <v>1367</v>
      </c>
      <c r="B214" s="263" t="s">
        <v>17</v>
      </c>
      <c r="C214" s="218" t="s">
        <v>1370</v>
      </c>
      <c r="D214" s="574"/>
      <c r="E214" s="172"/>
      <c r="F214" s="264">
        <v>0.6</v>
      </c>
      <c r="G214" s="411">
        <v>1.3340901299999999</v>
      </c>
      <c r="H214" s="575">
        <v>-3.4532099999999627E-3</v>
      </c>
      <c r="I214" s="411">
        <v>-1.686566974967718E-16</v>
      </c>
      <c r="J214" s="575">
        <v>1.3340901299999999</v>
      </c>
      <c r="K214" s="411">
        <v>-3.4532099999999627E-3</v>
      </c>
      <c r="L214" s="575">
        <v>0</v>
      </c>
      <c r="M214" s="577">
        <v>171031.92</v>
      </c>
      <c r="N214" s="265">
        <v>14643</v>
      </c>
      <c r="O214" s="577">
        <v>73</v>
      </c>
      <c r="P214" s="266">
        <v>0.12820117333451828</v>
      </c>
      <c r="Q214" s="578">
        <v>6.1726086486414752E-3</v>
      </c>
      <c r="R214" s="596"/>
      <c r="S214" s="267">
        <v>11.59</v>
      </c>
      <c r="U214" s="580">
        <v>4.0200603968938743E-2</v>
      </c>
      <c r="V214" s="268">
        <v>5.6716960000000004E-3</v>
      </c>
      <c r="W214" s="580" t="s">
        <v>157</v>
      </c>
      <c r="X214" s="268" t="s">
        <v>157</v>
      </c>
      <c r="Y214" s="580" t="s">
        <v>157</v>
      </c>
    </row>
    <row r="215" spans="1:25">
      <c r="A215" s="180" t="s">
        <v>1319</v>
      </c>
      <c r="B215" s="263" t="s">
        <v>144</v>
      </c>
      <c r="C215" s="218" t="s">
        <v>1331</v>
      </c>
      <c r="D215" s="564"/>
      <c r="E215" s="172"/>
      <c r="F215" s="264">
        <v>0.72</v>
      </c>
      <c r="G215" s="411">
        <v>11.881087829999998</v>
      </c>
      <c r="H215" s="575">
        <v>1.0725140699999984</v>
      </c>
      <c r="I215" s="411">
        <v>0.88615935000000001</v>
      </c>
      <c r="J215" s="575">
        <v>3.96995247</v>
      </c>
      <c r="K215" s="411">
        <v>0.68554412999999992</v>
      </c>
      <c r="L215" s="575">
        <v>0.62891639999999993</v>
      </c>
      <c r="M215" s="577">
        <v>688098.1100000001</v>
      </c>
      <c r="N215" s="265">
        <v>131449</v>
      </c>
      <c r="O215" s="577">
        <v>42</v>
      </c>
      <c r="P215" s="266">
        <v>5.7915413120887618E-2</v>
      </c>
      <c r="Q215" s="578">
        <v>3.9809756725521271E-3</v>
      </c>
      <c r="R215" s="596"/>
      <c r="S215" s="267">
        <v>5.31</v>
      </c>
      <c r="U215" s="580">
        <v>6.4736346516007541E-3</v>
      </c>
      <c r="V215" s="268">
        <v>1.7241380000000001E-2</v>
      </c>
      <c r="W215" s="580" t="s">
        <v>157</v>
      </c>
      <c r="X215" s="268" t="s">
        <v>157</v>
      </c>
      <c r="Y215" s="580" t="s">
        <v>157</v>
      </c>
    </row>
    <row r="216" spans="1:25">
      <c r="A216" s="180" t="s">
        <v>1017</v>
      </c>
      <c r="B216" s="263" t="s">
        <v>144</v>
      </c>
      <c r="C216" s="218" t="s">
        <v>1304</v>
      </c>
      <c r="D216" s="504"/>
      <c r="E216" s="172"/>
      <c r="F216" s="264">
        <v>1</v>
      </c>
      <c r="G216" s="411">
        <v>69.106750000000005</v>
      </c>
      <c r="H216" s="575">
        <v>-15.51525</v>
      </c>
      <c r="I216" s="411">
        <v>-18.797999999999998</v>
      </c>
      <c r="J216" s="575">
        <v>70.905496880000015</v>
      </c>
      <c r="K216" s="411">
        <v>-15.79607687999998</v>
      </c>
      <c r="L216" s="575">
        <v>-19.159500000000001</v>
      </c>
      <c r="M216" s="577">
        <v>208135505.66499999</v>
      </c>
      <c r="N216" s="265">
        <v>81946675</v>
      </c>
      <c r="O216" s="577">
        <v>2725</v>
      </c>
      <c r="P216" s="266">
        <v>3.0117970482622898</v>
      </c>
      <c r="Q216" s="578">
        <v>3.603105701976899E-3</v>
      </c>
      <c r="R216" s="596"/>
      <c r="S216" s="267">
        <v>2.41</v>
      </c>
      <c r="U216" s="580">
        <v>0</v>
      </c>
      <c r="V216" s="268">
        <v>3.8793099999999997E-2</v>
      </c>
      <c r="W216" s="580">
        <v>-0.4497717</v>
      </c>
      <c r="X216" s="268">
        <v>-0.31566870000000002</v>
      </c>
      <c r="Y216" s="580" t="s">
        <v>157</v>
      </c>
    </row>
    <row r="217" spans="1:25">
      <c r="A217" s="180" t="s">
        <v>1351</v>
      </c>
      <c r="B217" s="263" t="s">
        <v>144</v>
      </c>
      <c r="C217" s="218" t="s">
        <v>1359</v>
      </c>
      <c r="D217" s="566"/>
      <c r="E217" s="172"/>
      <c r="F217" s="264">
        <v>0.55000000000000004</v>
      </c>
      <c r="G217" s="411">
        <v>1.32</v>
      </c>
      <c r="H217" s="575">
        <v>-2.9250000000000002E-2</v>
      </c>
      <c r="I217" s="411">
        <v>0</v>
      </c>
      <c r="J217" s="575">
        <v>1.32</v>
      </c>
      <c r="K217" s="411">
        <v>-2.9250000000000002E-2</v>
      </c>
      <c r="L217" s="575">
        <v>0</v>
      </c>
      <c r="M217" s="577">
        <v>32400</v>
      </c>
      <c r="N217" s="265">
        <v>620</v>
      </c>
      <c r="O217" s="577">
        <v>2</v>
      </c>
      <c r="P217" s="266">
        <v>2.4545454545454544E-2</v>
      </c>
      <c r="Q217" s="578">
        <v>4.0006077504451147E-3</v>
      </c>
      <c r="R217" s="596"/>
      <c r="S217" s="267">
        <v>52.8</v>
      </c>
      <c r="U217" s="580">
        <v>9.4771969696969688E-3</v>
      </c>
      <c r="V217" s="268">
        <v>1.34357E-2</v>
      </c>
      <c r="W217" s="580" t="s">
        <v>157</v>
      </c>
      <c r="X217" s="268" t="s">
        <v>157</v>
      </c>
      <c r="Y217" s="580" t="s">
        <v>157</v>
      </c>
    </row>
    <row r="218" spans="1:25">
      <c r="A218" s="180" t="s">
        <v>236</v>
      </c>
      <c r="B218" s="263" t="s">
        <v>144</v>
      </c>
      <c r="C218" s="218" t="s">
        <v>1910</v>
      </c>
      <c r="D218" s="182"/>
      <c r="E218" s="172"/>
      <c r="F218" s="264">
        <v>0.79</v>
      </c>
      <c r="G218" s="411">
        <v>148.41757616000001</v>
      </c>
      <c r="H218" s="575">
        <v>2.1607654399999978</v>
      </c>
      <c r="I218" s="411">
        <v>0</v>
      </c>
      <c r="J218" s="575">
        <v>147.74041631999998</v>
      </c>
      <c r="K218" s="411">
        <v>2.1509068799999951</v>
      </c>
      <c r="L218" s="575">
        <v>0</v>
      </c>
      <c r="M218" s="577">
        <v>6633989.6199999992</v>
      </c>
      <c r="N218" s="265">
        <v>304187</v>
      </c>
      <c r="O218" s="577">
        <v>904</v>
      </c>
      <c r="P218" s="266">
        <v>4.4698140150518942E-2</v>
      </c>
      <c r="Q218" s="578">
        <v>1.955053464378932E-3</v>
      </c>
      <c r="R218" s="596"/>
      <c r="S218" s="267">
        <v>21.98</v>
      </c>
      <c r="U218" s="580">
        <v>6.188134667879891E-2</v>
      </c>
      <c r="V218" s="268">
        <v>1.477378E-2</v>
      </c>
      <c r="W218" s="580">
        <v>0.2097098</v>
      </c>
      <c r="X218" s="268">
        <v>0.1366404</v>
      </c>
      <c r="Y218" s="580">
        <v>8.0105640000000006E-2</v>
      </c>
    </row>
    <row r="219" spans="1:25">
      <c r="A219" s="180" t="s">
        <v>1368</v>
      </c>
      <c r="B219" s="263" t="s">
        <v>17</v>
      </c>
      <c r="C219" s="218" t="s">
        <v>1371</v>
      </c>
      <c r="D219" s="574"/>
      <c r="E219" s="172"/>
      <c r="F219" s="264">
        <v>0.6</v>
      </c>
      <c r="G219" s="411">
        <v>1.2117275700000001</v>
      </c>
      <c r="H219" s="575">
        <v>4.4022800000000284E-3</v>
      </c>
      <c r="I219" s="411">
        <v>1.6021658666431903E-16</v>
      </c>
      <c r="J219" s="575">
        <v>1.2117275700000001</v>
      </c>
      <c r="K219" s="411">
        <v>4.4022800000000284E-3</v>
      </c>
      <c r="L219" s="575">
        <v>0</v>
      </c>
      <c r="M219" s="577">
        <v>418178.75</v>
      </c>
      <c r="N219" s="265">
        <v>37662</v>
      </c>
      <c r="O219" s="577">
        <v>40</v>
      </c>
      <c r="P219" s="266">
        <v>0.34510954471391614</v>
      </c>
      <c r="Q219" s="578">
        <v>2.9194962883741047E-3</v>
      </c>
      <c r="R219" s="596"/>
      <c r="S219" s="267">
        <v>11.01</v>
      </c>
      <c r="U219" s="580">
        <v>3.7489373297002727E-2</v>
      </c>
      <c r="V219" s="268">
        <v>9.4462030000000002E-3</v>
      </c>
      <c r="W219" s="580" t="s">
        <v>157</v>
      </c>
      <c r="X219" s="268" t="s">
        <v>157</v>
      </c>
      <c r="Y219" s="580" t="s">
        <v>157</v>
      </c>
    </row>
    <row r="220" spans="1:25">
      <c r="A220" s="180" t="s">
        <v>861</v>
      </c>
      <c r="B220" s="263" t="s">
        <v>17</v>
      </c>
      <c r="C220" s="218" t="s">
        <v>872</v>
      </c>
      <c r="D220" s="423"/>
      <c r="E220" s="172"/>
      <c r="F220" s="264">
        <v>0.18</v>
      </c>
      <c r="G220" s="411">
        <v>733.31294960000002</v>
      </c>
      <c r="H220" s="575">
        <v>9.3040663999999769</v>
      </c>
      <c r="I220" s="411">
        <v>1.9355</v>
      </c>
      <c r="J220" s="575">
        <v>732.77031282000007</v>
      </c>
      <c r="K220" s="411">
        <v>9.4058953799999951</v>
      </c>
      <c r="L220" s="575">
        <v>2.0438879999999999</v>
      </c>
      <c r="M220" s="577">
        <v>43076994.332539991</v>
      </c>
      <c r="N220" s="265">
        <v>563323</v>
      </c>
      <c r="O220" s="577">
        <v>4322</v>
      </c>
      <c r="P220" s="266">
        <v>5.8742988728123766E-2</v>
      </c>
      <c r="Q220" s="578">
        <v>6.7892519710180757E-4</v>
      </c>
      <c r="R220" s="596"/>
      <c r="S220" s="267">
        <v>77.42</v>
      </c>
      <c r="U220" s="580">
        <v>1.7958357013691553E-2</v>
      </c>
      <c r="V220" s="268">
        <v>1.0177449999999999E-2</v>
      </c>
      <c r="W220" s="580">
        <v>0.22564319999999999</v>
      </c>
      <c r="X220" s="268">
        <v>0.113592</v>
      </c>
      <c r="Y220" s="580">
        <v>0.11114280000000001</v>
      </c>
    </row>
    <row r="221" spans="1:25">
      <c r="A221" s="180" t="s">
        <v>882</v>
      </c>
      <c r="B221" s="263" t="s">
        <v>17</v>
      </c>
      <c r="C221" s="218" t="s">
        <v>891</v>
      </c>
      <c r="D221" s="429"/>
      <c r="E221" s="172"/>
      <c r="F221" s="264">
        <v>0.33</v>
      </c>
      <c r="G221" s="411">
        <v>264.75514857999997</v>
      </c>
      <c r="H221" s="575">
        <v>-3.0599379999995232E-2</v>
      </c>
      <c r="I221" s="411">
        <v>-0.29770000000000002</v>
      </c>
      <c r="J221" s="575">
        <v>264.53133772000001</v>
      </c>
      <c r="K221" s="411">
        <v>-3.0824919999986888E-2</v>
      </c>
      <c r="L221" s="575">
        <v>-0.29770000000000002</v>
      </c>
      <c r="M221" s="577">
        <v>16397748.827230001</v>
      </c>
      <c r="N221" s="265">
        <v>275924</v>
      </c>
      <c r="O221" s="577">
        <v>1834</v>
      </c>
      <c r="P221" s="266">
        <v>6.1935523880001758E-2</v>
      </c>
      <c r="Q221" s="578">
        <v>1.0172197675057408E-3</v>
      </c>
      <c r="R221" s="596"/>
      <c r="S221" s="267">
        <v>59.54</v>
      </c>
      <c r="U221" s="580">
        <v>3.5256063150822976E-2</v>
      </c>
      <c r="V221" s="268">
        <v>1.008742E-3</v>
      </c>
      <c r="W221" s="580">
        <v>0.144206</v>
      </c>
      <c r="X221" s="268">
        <v>0.11832480000000001</v>
      </c>
      <c r="Y221" s="580" t="s">
        <v>157</v>
      </c>
    </row>
    <row r="222" spans="1:25">
      <c r="A222" s="180" t="s">
        <v>768</v>
      </c>
      <c r="B222" s="263" t="s">
        <v>144</v>
      </c>
      <c r="C222" s="218" t="s">
        <v>770</v>
      </c>
      <c r="D222" s="182"/>
      <c r="E222" s="172"/>
      <c r="F222" s="264">
        <v>0.28000000000000003</v>
      </c>
      <c r="G222" s="411">
        <v>16.080698909999999</v>
      </c>
      <c r="H222" s="575">
        <v>-9.9917729999998581E-2</v>
      </c>
      <c r="I222" s="411">
        <v>0</v>
      </c>
      <c r="J222" s="575">
        <v>16.080167809999999</v>
      </c>
      <c r="K222" s="411">
        <v>-9.9914429999999707E-2</v>
      </c>
      <c r="L222" s="575">
        <v>0</v>
      </c>
      <c r="M222" s="577">
        <v>1766002.165</v>
      </c>
      <c r="N222" s="265">
        <v>33323</v>
      </c>
      <c r="O222" s="577">
        <v>138</v>
      </c>
      <c r="P222" s="266">
        <v>0.10982123195539641</v>
      </c>
      <c r="Q222" s="578">
        <v>3.1611910290047494E-3</v>
      </c>
      <c r="R222" s="596"/>
      <c r="S222" s="267">
        <v>53.11</v>
      </c>
      <c r="U222" s="580">
        <v>0</v>
      </c>
      <c r="V222" s="268">
        <v>-6.1751500000000008E-3</v>
      </c>
      <c r="W222" s="580">
        <v>3.3871909999999998E-2</v>
      </c>
      <c r="X222" s="268">
        <v>2.9577909999999999E-2</v>
      </c>
      <c r="Y222" s="580">
        <v>3.0565790000000002E-2</v>
      </c>
    </row>
    <row r="223" spans="1:25">
      <c r="A223" s="180" t="s">
        <v>1273</v>
      </c>
      <c r="B223" s="263" t="s">
        <v>144</v>
      </c>
      <c r="C223" s="218" t="s">
        <v>1279</v>
      </c>
      <c r="D223" s="557"/>
      <c r="E223" s="172"/>
      <c r="F223" s="264">
        <v>1.1200000000000001</v>
      </c>
      <c r="G223" s="411">
        <v>11.179207550000001</v>
      </c>
      <c r="H223" s="575">
        <v>0.29462465000000038</v>
      </c>
      <c r="I223" s="411">
        <v>1.2431760000001291E-2</v>
      </c>
      <c r="J223" s="575">
        <v>9.9207550000000005E-2</v>
      </c>
      <c r="K223" s="411">
        <v>1.4624649999999994E-2</v>
      </c>
      <c r="L223" s="575">
        <v>1.243176E-2</v>
      </c>
      <c r="M223" s="577">
        <v>28702.510000000002</v>
      </c>
      <c r="N223" s="265">
        <v>10438</v>
      </c>
      <c r="O223" s="577">
        <v>3</v>
      </c>
      <c r="P223" s="266">
        <v>2.5674905731578441E-3</v>
      </c>
      <c r="Q223" s="578">
        <v>7.2093910293265697E-3</v>
      </c>
      <c r="R223" s="596"/>
      <c r="S223" s="267">
        <v>2.77</v>
      </c>
      <c r="U223" s="580">
        <v>0</v>
      </c>
      <c r="V223" s="268">
        <v>3.3582090000000002E-2</v>
      </c>
      <c r="W223" s="580">
        <v>9.9206350000000013E-2</v>
      </c>
      <c r="X223" s="268" t="s">
        <v>157</v>
      </c>
      <c r="Y223" s="580" t="s">
        <v>157</v>
      </c>
    </row>
    <row r="224" spans="1:25">
      <c r="A224" s="180" t="s">
        <v>769</v>
      </c>
      <c r="B224" s="263" t="s">
        <v>144</v>
      </c>
      <c r="C224" s="218" t="s">
        <v>771</v>
      </c>
      <c r="D224" s="182"/>
      <c r="E224" s="172"/>
      <c r="F224" s="264">
        <v>0.28999999999999998</v>
      </c>
      <c r="G224" s="411">
        <v>507.7231026</v>
      </c>
      <c r="H224" s="575">
        <v>-67.316620649999976</v>
      </c>
      <c r="I224" s="411">
        <v>-72.532200000000003</v>
      </c>
      <c r="J224" s="575">
        <v>507.41433204000003</v>
      </c>
      <c r="K224" s="411">
        <v>-67.350164659999905</v>
      </c>
      <c r="L224" s="575">
        <v>-72.563247719999993</v>
      </c>
      <c r="M224" s="577">
        <v>96719970.401000008</v>
      </c>
      <c r="N224" s="265">
        <v>1473836</v>
      </c>
      <c r="O224" s="577">
        <v>4018</v>
      </c>
      <c r="P224" s="266">
        <v>0.19049747767179898</v>
      </c>
      <c r="Q224" s="578">
        <v>1.2803395288261965E-3</v>
      </c>
      <c r="R224" s="596"/>
      <c r="S224" s="267">
        <v>65.64</v>
      </c>
      <c r="U224" s="580">
        <v>4.3549527726995739E-2</v>
      </c>
      <c r="V224" s="268">
        <v>9.0699460000000006E-3</v>
      </c>
      <c r="W224" s="580">
        <v>0.2005188</v>
      </c>
      <c r="X224" s="268">
        <v>0.2260257</v>
      </c>
      <c r="Y224" s="580">
        <v>7.8893900000000003E-2</v>
      </c>
    </row>
    <row r="225" spans="1:30">
      <c r="A225" s="180" t="s">
        <v>859</v>
      </c>
      <c r="B225" s="263" t="s">
        <v>144</v>
      </c>
      <c r="C225" s="218" t="s">
        <v>874</v>
      </c>
      <c r="D225" s="423"/>
      <c r="E225" s="172"/>
      <c r="F225" s="264">
        <v>1.35</v>
      </c>
      <c r="G225" s="411">
        <v>323.23125613999997</v>
      </c>
      <c r="H225" s="575">
        <v>2.6954382399999499</v>
      </c>
      <c r="I225" s="411">
        <v>0.11394171999994405</v>
      </c>
      <c r="J225" s="575">
        <v>320.32415015999999</v>
      </c>
      <c r="K225" s="411">
        <v>3.117774509999931</v>
      </c>
      <c r="L225" s="575">
        <v>0.56309229000000005</v>
      </c>
      <c r="M225" s="577">
        <v>12813738.375000004</v>
      </c>
      <c r="N225" s="265">
        <v>1713871</v>
      </c>
      <c r="O225" s="577">
        <v>663</v>
      </c>
      <c r="P225" s="266">
        <v>3.964263397055276E-2</v>
      </c>
      <c r="Q225" s="578">
        <v>4.242710964445371E-3</v>
      </c>
      <c r="R225" s="596"/>
      <c r="S225" s="267">
        <v>7.51</v>
      </c>
      <c r="U225" s="580">
        <v>0</v>
      </c>
      <c r="V225" s="268">
        <v>8.053691E-3</v>
      </c>
      <c r="W225" s="580">
        <v>0.17343749999999999</v>
      </c>
      <c r="X225" s="268">
        <v>5.8750999999999998E-2</v>
      </c>
      <c r="Y225" s="580">
        <v>0.112425</v>
      </c>
    </row>
    <row r="226" spans="1:30" s="372" customFormat="1">
      <c r="A226" s="180" t="s">
        <v>175</v>
      </c>
      <c r="B226" s="263" t="s">
        <v>17</v>
      </c>
      <c r="C226" s="218" t="s">
        <v>177</v>
      </c>
      <c r="D226" s="182"/>
      <c r="E226" s="172"/>
      <c r="F226" s="264">
        <v>0.5</v>
      </c>
      <c r="G226" s="411">
        <v>361.32382638000001</v>
      </c>
      <c r="H226" s="575">
        <v>-2.7449476400000452</v>
      </c>
      <c r="I226" s="411">
        <v>-3.5640000000000001</v>
      </c>
      <c r="J226" s="575">
        <v>360.68120154000002</v>
      </c>
      <c r="K226" s="411">
        <v>-2.7463901200000049</v>
      </c>
      <c r="L226" s="575">
        <v>-3.5640000000000001</v>
      </c>
      <c r="M226" s="577">
        <v>13737037.440000001</v>
      </c>
      <c r="N226" s="265">
        <v>778216</v>
      </c>
      <c r="O226" s="577">
        <v>1240</v>
      </c>
      <c r="P226" s="266">
        <v>3.8018631590469545E-2</v>
      </c>
      <c r="Q226" s="578">
        <v>1.7349950894233917E-3</v>
      </c>
      <c r="R226" s="596"/>
      <c r="S226" s="267">
        <v>17.82</v>
      </c>
      <c r="T226" s="395"/>
      <c r="U226" s="580">
        <v>4.5392424242424234E-2</v>
      </c>
      <c r="V226" s="268">
        <v>2.2497189999999999E-3</v>
      </c>
      <c r="W226" s="580">
        <v>6.607033000000001E-2</v>
      </c>
      <c r="X226" s="268">
        <v>9.9069520000000008E-2</v>
      </c>
      <c r="Y226" s="580">
        <v>3.5225729999999997E-2</v>
      </c>
      <c r="AD226" s="449"/>
    </row>
    <row r="227" spans="1:30">
      <c r="A227" s="180" t="s">
        <v>593</v>
      </c>
      <c r="B227" s="263" t="s">
        <v>17</v>
      </c>
      <c r="C227" s="218" t="s">
        <v>597</v>
      </c>
      <c r="D227" s="182"/>
      <c r="E227" s="172"/>
      <c r="F227" s="264">
        <v>0.35</v>
      </c>
      <c r="G227" s="411">
        <v>151.74787358</v>
      </c>
      <c r="H227" s="575">
        <v>1.4873405200000107</v>
      </c>
      <c r="I227" s="411">
        <v>0</v>
      </c>
      <c r="J227" s="575">
        <v>151.68382554000002</v>
      </c>
      <c r="K227" s="411">
        <v>1.4867127600000203</v>
      </c>
      <c r="L227" s="575">
        <v>0</v>
      </c>
      <c r="M227" s="577">
        <v>2145403.1961000003</v>
      </c>
      <c r="N227" s="265">
        <v>55833</v>
      </c>
      <c r="O227" s="577">
        <v>142</v>
      </c>
      <c r="P227" s="266">
        <v>1.4137945695620996E-2</v>
      </c>
      <c r="Q227" s="578">
        <v>1.2386371026279644E-3</v>
      </c>
      <c r="R227" s="596"/>
      <c r="S227" s="267">
        <v>38.770000000000003</v>
      </c>
      <c r="U227" s="580">
        <v>2.719184936806809E-2</v>
      </c>
      <c r="V227" s="268">
        <v>9.8984110000000011E-3</v>
      </c>
      <c r="W227" s="580">
        <v>0.16960740000000002</v>
      </c>
      <c r="X227" s="268">
        <v>0.12237360000000001</v>
      </c>
      <c r="Y227" s="580">
        <v>7.5737620000000005E-2</v>
      </c>
    </row>
    <row r="228" spans="1:30">
      <c r="A228" s="180" t="s">
        <v>592</v>
      </c>
      <c r="B228" s="263" t="s">
        <v>17</v>
      </c>
      <c r="C228" s="218" t="s">
        <v>596</v>
      </c>
      <c r="D228" s="182"/>
      <c r="E228" s="172"/>
      <c r="F228" s="264">
        <v>0.3</v>
      </c>
      <c r="G228" s="411">
        <v>279.03021723000001</v>
      </c>
      <c r="H228" s="575">
        <v>5.4198933900000457</v>
      </c>
      <c r="I228" s="411">
        <v>2.9447999999999999</v>
      </c>
      <c r="J228" s="575">
        <v>278.98829064000006</v>
      </c>
      <c r="K228" s="411">
        <v>5.4195175200000403</v>
      </c>
      <c r="L228" s="575">
        <v>2.9447999999999999</v>
      </c>
      <c r="M228" s="577">
        <v>15402333.864999996</v>
      </c>
      <c r="N228" s="265">
        <v>420638</v>
      </c>
      <c r="O228" s="577">
        <v>1779</v>
      </c>
      <c r="P228" s="266">
        <v>5.5199519313365641E-2</v>
      </c>
      <c r="Q228" s="578">
        <v>9.7758414764780054E-4</v>
      </c>
      <c r="R228" s="596"/>
      <c r="S228" s="267">
        <v>36.799999999999997</v>
      </c>
      <c r="U228" s="580">
        <v>2.1622228260869566E-2</v>
      </c>
      <c r="V228" s="268">
        <v>8.7719300000000007E-3</v>
      </c>
      <c r="W228" s="580">
        <v>0.1102651</v>
      </c>
      <c r="X228" s="268">
        <v>8.0065360000000002E-2</v>
      </c>
      <c r="Y228" s="580">
        <v>7.0073099999999999E-2</v>
      </c>
    </row>
    <row r="229" spans="1:30">
      <c r="A229" s="180" t="s">
        <v>1362</v>
      </c>
      <c r="B229" s="263" t="s">
        <v>144</v>
      </c>
      <c r="C229" s="218" t="s">
        <v>1364</v>
      </c>
      <c r="D229" s="569"/>
      <c r="E229" s="172"/>
      <c r="F229" s="264">
        <v>0.75</v>
      </c>
      <c r="G229" s="411">
        <v>447.89338953750001</v>
      </c>
      <c r="H229" s="575">
        <v>14.00890982310003</v>
      </c>
      <c r="I229" s="411">
        <v>15.353593128000018</v>
      </c>
      <c r="J229" s="575">
        <v>11.684036650000001</v>
      </c>
      <c r="K229" s="411">
        <v>0.6648764100000002</v>
      </c>
      <c r="L229" s="575">
        <v>0.69902670000000011</v>
      </c>
      <c r="M229" s="577">
        <v>898772.65000000014</v>
      </c>
      <c r="N229" s="265">
        <v>94005</v>
      </c>
      <c r="O229" s="577">
        <v>66</v>
      </c>
      <c r="P229" s="266">
        <v>2.0066664768776414E-3</v>
      </c>
      <c r="Q229" s="578">
        <v>5.8157555236176238E-3</v>
      </c>
      <c r="R229" s="596"/>
      <c r="S229" s="267">
        <v>9.65</v>
      </c>
      <c r="U229" s="580">
        <v>1.6797098445595852E-2</v>
      </c>
      <c r="V229" s="268">
        <v>-3.0991740000000001E-3</v>
      </c>
      <c r="W229" s="580" t="s">
        <v>157</v>
      </c>
      <c r="X229" s="268" t="s">
        <v>157</v>
      </c>
      <c r="Y229" s="580" t="s">
        <v>157</v>
      </c>
    </row>
    <row r="230" spans="1:30">
      <c r="A230" s="180" t="s">
        <v>1361</v>
      </c>
      <c r="B230" s="263" t="s">
        <v>144</v>
      </c>
      <c r="C230" s="218" t="s">
        <v>1365</v>
      </c>
      <c r="D230" s="569"/>
      <c r="E230" s="172"/>
      <c r="F230" s="264">
        <v>0.75</v>
      </c>
      <c r="G230" s="411">
        <v>58.9951006294</v>
      </c>
      <c r="H230" s="575">
        <v>0.32616621880000085</v>
      </c>
      <c r="I230" s="411">
        <v>0.12762498559999955</v>
      </c>
      <c r="J230" s="575">
        <v>6.377121999999999E-2</v>
      </c>
      <c r="K230" s="411">
        <v>7.2333999999998921E-4</v>
      </c>
      <c r="L230" s="575">
        <v>5.0997999999999994E-4</v>
      </c>
      <c r="M230" s="577">
        <v>503.1</v>
      </c>
      <c r="N230" s="265">
        <v>86</v>
      </c>
      <c r="O230" s="577">
        <v>2</v>
      </c>
      <c r="P230" s="266">
        <v>8.5278267963370828E-6</v>
      </c>
      <c r="Q230" s="578">
        <v>6.7663152294071905E-3</v>
      </c>
      <c r="R230" s="596"/>
      <c r="S230" s="267">
        <v>5.85</v>
      </c>
      <c r="U230" s="580">
        <v>2.6008547008547012E-3</v>
      </c>
      <c r="V230" s="268" t="s">
        <v>157</v>
      </c>
      <c r="W230" s="580" t="s">
        <v>157</v>
      </c>
      <c r="X230" s="268" t="s">
        <v>157</v>
      </c>
      <c r="Y230" s="580" t="s">
        <v>157</v>
      </c>
    </row>
    <row r="231" spans="1:30">
      <c r="A231" s="180" t="s">
        <v>1103</v>
      </c>
      <c r="B231" s="263" t="s">
        <v>17</v>
      </c>
      <c r="C231" s="218" t="s">
        <v>1154</v>
      </c>
      <c r="D231" s="521"/>
      <c r="E231" s="172"/>
      <c r="F231" s="264">
        <v>0.4</v>
      </c>
      <c r="G231" s="411">
        <v>209.6890023</v>
      </c>
      <c r="H231" s="575">
        <v>11.382291600000023</v>
      </c>
      <c r="I231" s="411">
        <v>9.74</v>
      </c>
      <c r="J231" s="575">
        <v>209.65491230000001</v>
      </c>
      <c r="K231" s="411">
        <v>11.382011600000023</v>
      </c>
      <c r="L231" s="575">
        <v>9.74</v>
      </c>
      <c r="M231" s="577">
        <v>14798648.305000002</v>
      </c>
      <c r="N231" s="265">
        <v>612196</v>
      </c>
      <c r="O231" s="577">
        <v>1049</v>
      </c>
      <c r="P231" s="266">
        <v>7.0574270193854607E-2</v>
      </c>
      <c r="Q231" s="578">
        <v>1.3474195824935936E-3</v>
      </c>
      <c r="R231" s="596"/>
      <c r="S231" s="267">
        <v>24.35</v>
      </c>
      <c r="U231" s="580">
        <v>3.1211498973305954E-2</v>
      </c>
      <c r="V231" s="268">
        <v>8.2815739999999999E-3</v>
      </c>
      <c r="W231" s="580">
        <v>0.22330079999999999</v>
      </c>
      <c r="X231" s="268" t="s">
        <v>157</v>
      </c>
      <c r="Y231" s="580" t="s">
        <v>157</v>
      </c>
    </row>
    <row r="232" spans="1:30">
      <c r="A232" s="180" t="s">
        <v>306</v>
      </c>
      <c r="B232" s="263" t="s">
        <v>17</v>
      </c>
      <c r="C232" s="218" t="s">
        <v>1300</v>
      </c>
      <c r="D232" s="182"/>
      <c r="E232" s="172"/>
      <c r="F232" s="264">
        <v>0.35</v>
      </c>
      <c r="G232" s="411">
        <v>68.466027299999993</v>
      </c>
      <c r="H232" s="575">
        <v>-0.18441121999999882</v>
      </c>
      <c r="I232" s="411">
        <v>-0.65749999999998776</v>
      </c>
      <c r="J232" s="575">
        <v>68.42044940000001</v>
      </c>
      <c r="K232" s="411">
        <v>-0.18472315999999642</v>
      </c>
      <c r="L232" s="575">
        <v>-0.65749999999999997</v>
      </c>
      <c r="M232" s="577">
        <v>4515909.290000001</v>
      </c>
      <c r="N232" s="265">
        <v>344205</v>
      </c>
      <c r="O232" s="577">
        <v>840</v>
      </c>
      <c r="P232" s="266">
        <v>6.5958395252180807E-2</v>
      </c>
      <c r="Q232" s="578">
        <v>1.7441813328006833E-3</v>
      </c>
      <c r="R232" s="596"/>
      <c r="S232" s="267">
        <v>13.14</v>
      </c>
      <c r="U232" s="580">
        <v>7.5008371385083719E-2</v>
      </c>
      <c r="V232" s="268">
        <v>6.1255739999999999E-3</v>
      </c>
      <c r="W232" s="580">
        <v>2.6505029999999999E-2</v>
      </c>
      <c r="X232" s="268">
        <v>0.1445197</v>
      </c>
      <c r="Y232" s="580">
        <v>5.7413169999999993E-2</v>
      </c>
    </row>
    <row r="233" spans="1:30">
      <c r="A233" s="369" t="s">
        <v>263</v>
      </c>
      <c r="B233" s="441"/>
      <c r="C233" s="371"/>
      <c r="D233" s="371"/>
      <c r="E233" s="172"/>
      <c r="F233" s="387"/>
      <c r="G233" s="412"/>
      <c r="H233" s="412"/>
      <c r="I233" s="412"/>
      <c r="J233" s="412"/>
      <c r="K233" s="412"/>
      <c r="L233" s="412"/>
      <c r="M233" s="412"/>
      <c r="N233" s="412"/>
      <c r="O233" s="412"/>
      <c r="P233" s="412"/>
      <c r="Q233" s="412"/>
      <c r="R233" s="586"/>
      <c r="S233" s="412"/>
      <c r="T233" s="586"/>
      <c r="U233" s="412"/>
      <c r="V233" s="412"/>
      <c r="W233" s="412"/>
      <c r="X233" s="412"/>
      <c r="Y233" s="412"/>
    </row>
    <row r="234" spans="1:30">
      <c r="A234" s="180" t="s">
        <v>554</v>
      </c>
      <c r="B234" s="263" t="s">
        <v>17</v>
      </c>
      <c r="C234" s="218" t="s">
        <v>1141</v>
      </c>
      <c r="D234" s="182"/>
      <c r="E234" s="172"/>
      <c r="F234" s="264">
        <v>0.2</v>
      </c>
      <c r="G234" s="411">
        <v>805.09550711999998</v>
      </c>
      <c r="H234" s="575">
        <v>-22.687384220000027</v>
      </c>
      <c r="I234" s="411">
        <v>2.3472</v>
      </c>
      <c r="J234" s="575">
        <v>804.17720423999992</v>
      </c>
      <c r="K234" s="411">
        <v>-22.814075110000132</v>
      </c>
      <c r="L234" s="575">
        <v>2.1965684400000001</v>
      </c>
      <c r="M234" s="577">
        <v>42561457.74499999</v>
      </c>
      <c r="N234" s="265">
        <v>2172623</v>
      </c>
      <c r="O234" s="577">
        <v>6156</v>
      </c>
      <c r="P234" s="266">
        <v>5.286510403871398E-2</v>
      </c>
      <c r="Q234" s="578">
        <v>1.2202065593801474E-3</v>
      </c>
      <c r="R234" s="596"/>
      <c r="S234" s="267">
        <v>19.559999999999999</v>
      </c>
      <c r="U234" s="580">
        <v>3.3231083844580782E-2</v>
      </c>
      <c r="V234" s="268">
        <v>-3.0242930000000001E-2</v>
      </c>
      <c r="W234" s="580">
        <v>-9.8966049999999986E-2</v>
      </c>
      <c r="X234" s="268">
        <v>4.1280219999999999E-2</v>
      </c>
      <c r="Y234" s="580">
        <v>3.5256249999999996E-2</v>
      </c>
    </row>
    <row r="235" spans="1:30">
      <c r="A235" s="180" t="s">
        <v>1417</v>
      </c>
      <c r="B235" s="263" t="s">
        <v>17</v>
      </c>
      <c r="C235" s="218" t="s">
        <v>1426</v>
      </c>
      <c r="D235" s="611"/>
      <c r="E235" s="172"/>
      <c r="F235" s="264">
        <v>0.15</v>
      </c>
      <c r="G235" s="411">
        <v>57.191999999999993</v>
      </c>
      <c r="H235" s="575">
        <v>0.42799999999999255</v>
      </c>
      <c r="I235" s="411">
        <v>2.383</v>
      </c>
      <c r="J235" s="575">
        <v>54.80899999999999</v>
      </c>
      <c r="K235" s="411">
        <v>-1.9550000000000074</v>
      </c>
      <c r="L235" s="575">
        <v>0</v>
      </c>
      <c r="M235" s="577">
        <v>2083659.33</v>
      </c>
      <c r="N235" s="265">
        <v>86942</v>
      </c>
      <c r="O235" s="577">
        <v>44</v>
      </c>
      <c r="P235" s="266">
        <v>3.6432706147712976E-2</v>
      </c>
      <c r="Q235" s="578">
        <v>3.5182599035693467E-3</v>
      </c>
      <c r="R235" s="596"/>
      <c r="S235" s="267">
        <v>23.83</v>
      </c>
      <c r="U235" s="580">
        <v>4.4985312631137227E-3</v>
      </c>
      <c r="V235" s="268">
        <v>-3.444084E-2</v>
      </c>
      <c r="W235" s="580" t="s">
        <v>157</v>
      </c>
      <c r="X235" s="268" t="s">
        <v>157</v>
      </c>
      <c r="Y235" s="580" t="s">
        <v>157</v>
      </c>
    </row>
    <row r="236" spans="1:30">
      <c r="A236" s="180" t="s">
        <v>1352</v>
      </c>
      <c r="B236" s="263" t="s">
        <v>144</v>
      </c>
      <c r="C236" s="218" t="s">
        <v>1355</v>
      </c>
      <c r="D236" s="566"/>
      <c r="E236" s="172"/>
      <c r="F236" s="264">
        <v>0.55000000000000004</v>
      </c>
      <c r="G236" s="411">
        <v>1.25275</v>
      </c>
      <c r="H236" s="575">
        <v>-2.0250000000000001E-2</v>
      </c>
      <c r="I236" s="411">
        <v>0</v>
      </c>
      <c r="J236" s="575">
        <v>1.25275</v>
      </c>
      <c r="K236" s="411">
        <v>-2.0250000000000001E-2</v>
      </c>
      <c r="L236" s="575">
        <v>0</v>
      </c>
      <c r="M236" s="577">
        <v>0</v>
      </c>
      <c r="N236" s="265">
        <v>0</v>
      </c>
      <c r="O236" s="577">
        <v>0</v>
      </c>
      <c r="P236" s="266">
        <v>0</v>
      </c>
      <c r="Q236" s="578">
        <v>7.1988951469564985E-3</v>
      </c>
      <c r="R236" s="596"/>
      <c r="S236" s="267">
        <v>50</v>
      </c>
      <c r="U236" s="580">
        <v>1.3037960000000001E-2</v>
      </c>
      <c r="V236" s="268" t="s">
        <v>157</v>
      </c>
      <c r="W236" s="580" t="s">
        <v>157</v>
      </c>
      <c r="X236" s="268" t="s">
        <v>157</v>
      </c>
      <c r="Y236" s="580" t="s">
        <v>157</v>
      </c>
    </row>
    <row r="237" spans="1:30">
      <c r="A237" s="180" t="s">
        <v>568</v>
      </c>
      <c r="B237" s="263" t="s">
        <v>144</v>
      </c>
      <c r="C237" s="218" t="s">
        <v>569</v>
      </c>
      <c r="D237" s="182"/>
      <c r="E237" s="172"/>
      <c r="F237" s="264">
        <v>1.06</v>
      </c>
      <c r="G237" s="411">
        <v>679.74503929999992</v>
      </c>
      <c r="H237" s="575">
        <v>-38.573767500000002</v>
      </c>
      <c r="I237" s="411">
        <v>-4.9833197</v>
      </c>
      <c r="J237" s="575">
        <v>668.32178235000003</v>
      </c>
      <c r="K237" s="411">
        <v>-37.747140709999918</v>
      </c>
      <c r="L237" s="575">
        <v>-4.7295292</v>
      </c>
      <c r="M237" s="577">
        <v>29516698.204999998</v>
      </c>
      <c r="N237" s="265">
        <v>11110255</v>
      </c>
      <c r="O237" s="577">
        <v>2796</v>
      </c>
      <c r="P237" s="266">
        <v>4.3423190311761943E-2</v>
      </c>
      <c r="Q237" s="578">
        <v>4.0725203208448486E-3</v>
      </c>
      <c r="R237" s="596"/>
      <c r="S237" s="267">
        <v>2.65</v>
      </c>
      <c r="U237" s="580">
        <v>4.3886792452830184E-2</v>
      </c>
      <c r="V237" s="268">
        <v>-4.676259E-2</v>
      </c>
      <c r="W237" s="580">
        <v>-8.5151930000000001E-2</v>
      </c>
      <c r="X237" s="268">
        <v>2.627314E-2</v>
      </c>
      <c r="Y237" s="580">
        <v>2.7349600000000002E-2</v>
      </c>
    </row>
    <row r="238" spans="1:30" s="372" customFormat="1">
      <c r="A238" s="180" t="s">
        <v>876</v>
      </c>
      <c r="B238" s="263" t="s">
        <v>17</v>
      </c>
      <c r="C238" s="218" t="s">
        <v>877</v>
      </c>
      <c r="D238" s="425"/>
      <c r="E238" s="172"/>
      <c r="F238" s="264">
        <v>0.47</v>
      </c>
      <c r="G238" s="411">
        <v>315.30732324000002</v>
      </c>
      <c r="H238" s="575">
        <v>-51.334386560000006</v>
      </c>
      <c r="I238" s="411">
        <v>-46.204900000000002</v>
      </c>
      <c r="J238" s="575">
        <v>315.01911630000001</v>
      </c>
      <c r="K238" s="411">
        <v>-51.33029719999999</v>
      </c>
      <c r="L238" s="575">
        <v>-46.204900000000002</v>
      </c>
      <c r="M238" s="577">
        <v>30650584.820000004</v>
      </c>
      <c r="N238" s="265">
        <v>490944</v>
      </c>
      <c r="O238" s="577">
        <v>1547</v>
      </c>
      <c r="P238" s="266">
        <v>9.7208604307201379E-2</v>
      </c>
      <c r="Q238" s="578">
        <v>9.2154393329725234E-4</v>
      </c>
      <c r="R238" s="596"/>
      <c r="S238" s="267">
        <v>62.02</v>
      </c>
      <c r="T238" s="395"/>
      <c r="U238" s="580">
        <v>2.3118026443082876E-2</v>
      </c>
      <c r="V238" s="268">
        <v>-1.399046E-2</v>
      </c>
      <c r="W238" s="580">
        <v>-3.951027E-2</v>
      </c>
      <c r="X238" s="268">
        <v>7.7489329999999995E-2</v>
      </c>
      <c r="Y238" s="580" t="s">
        <v>157</v>
      </c>
      <c r="AD238" s="449"/>
    </row>
    <row r="239" spans="1:30">
      <c r="A239" s="369" t="s">
        <v>221</v>
      </c>
      <c r="B239" s="441"/>
      <c r="C239" s="371"/>
      <c r="D239" s="371"/>
      <c r="E239" s="172"/>
      <c r="F239" s="387"/>
      <c r="G239" s="412"/>
      <c r="H239" s="412"/>
      <c r="I239" s="412"/>
      <c r="J239" s="412"/>
      <c r="K239" s="412"/>
      <c r="L239" s="412"/>
      <c r="M239" s="412"/>
      <c r="N239" s="412"/>
      <c r="O239" s="412"/>
      <c r="P239" s="412"/>
      <c r="Q239" s="412"/>
      <c r="R239" s="586"/>
      <c r="S239" s="412"/>
      <c r="T239" s="586"/>
      <c r="U239" s="412"/>
      <c r="V239" s="412"/>
      <c r="W239" s="412"/>
      <c r="X239" s="412"/>
      <c r="Y239" s="412"/>
    </row>
    <row r="240" spans="1:30">
      <c r="A240" s="180" t="s">
        <v>169</v>
      </c>
      <c r="B240" s="263" t="s">
        <v>17</v>
      </c>
      <c r="C240" s="218" t="s">
        <v>1143</v>
      </c>
      <c r="D240" s="182"/>
      <c r="E240" s="172"/>
      <c r="F240" s="264">
        <v>0.35</v>
      </c>
      <c r="G240" s="411">
        <v>630.89386208000008</v>
      </c>
      <c r="H240" s="575">
        <v>3.1710142799999712</v>
      </c>
      <c r="I240" s="411">
        <v>7.3360000000000003</v>
      </c>
      <c r="J240" s="575">
        <v>630.64655504000007</v>
      </c>
      <c r="K240" s="411">
        <v>3.1668636399999857</v>
      </c>
      <c r="L240" s="575">
        <v>7.3302360000000002</v>
      </c>
      <c r="M240" s="577">
        <v>26478085.915000003</v>
      </c>
      <c r="N240" s="265">
        <v>1292659</v>
      </c>
      <c r="O240" s="577">
        <v>3042</v>
      </c>
      <c r="P240" s="266">
        <v>4.1969160751864264E-2</v>
      </c>
      <c r="Q240" s="578">
        <v>1.6037663659547968E-3</v>
      </c>
      <c r="R240" s="596"/>
      <c r="S240" s="267">
        <v>20.96</v>
      </c>
      <c r="U240" s="580">
        <v>5.2003816793893133E-2</v>
      </c>
      <c r="V240" s="268">
        <v>-3.328578E-3</v>
      </c>
      <c r="W240" s="580">
        <v>3.5531899999999998E-2</v>
      </c>
      <c r="X240" s="268">
        <v>6.4409540000000001E-2</v>
      </c>
      <c r="Y240" s="580">
        <v>4.1418200000000002E-2</v>
      </c>
    </row>
    <row r="241" spans="1:25">
      <c r="A241" s="180" t="s">
        <v>745</v>
      </c>
      <c r="B241" s="263" t="s">
        <v>144</v>
      </c>
      <c r="C241" s="218" t="s">
        <v>1885</v>
      </c>
      <c r="D241" s="182"/>
      <c r="E241" s="172"/>
      <c r="F241" s="264">
        <v>0.85</v>
      </c>
      <c r="G241" s="411">
        <v>56.580905979999997</v>
      </c>
      <c r="H241" s="575">
        <v>-1.4901490200000034</v>
      </c>
      <c r="I241" s="411">
        <v>-3.0076779999999997E-2</v>
      </c>
      <c r="J241" s="575">
        <v>56.61461654</v>
      </c>
      <c r="K241" s="411">
        <v>-1.4611197100000008</v>
      </c>
      <c r="L241" s="575">
        <v>-9.2977000000000001E-4</v>
      </c>
      <c r="M241" s="577">
        <v>2160424.2149999999</v>
      </c>
      <c r="N241" s="265">
        <v>254499</v>
      </c>
      <c r="O241" s="577">
        <v>216</v>
      </c>
      <c r="P241" s="266">
        <v>3.8182920149134027E-2</v>
      </c>
      <c r="Q241" s="578">
        <v>3.8601511269484002E-3</v>
      </c>
      <c r="R241" s="596"/>
      <c r="S241" s="267">
        <v>8.4700000000000006</v>
      </c>
      <c r="U241" s="580">
        <v>3.2115938606847694E-2</v>
      </c>
      <c r="V241" s="268">
        <v>-3.2000000000000001E-2</v>
      </c>
      <c r="W241" s="580">
        <v>5.4160200000000006E-3</v>
      </c>
      <c r="X241" s="268">
        <v>6.9921610000000009E-2</v>
      </c>
      <c r="Y241" s="580">
        <v>3.9296069999999995E-2</v>
      </c>
    </row>
    <row r="242" spans="1:25">
      <c r="A242" s="180" t="s">
        <v>101</v>
      </c>
      <c r="B242" s="263" t="s">
        <v>17</v>
      </c>
      <c r="C242" s="218" t="s">
        <v>119</v>
      </c>
      <c r="D242" s="182"/>
      <c r="E242" s="172"/>
      <c r="F242" s="264">
        <v>0.4</v>
      </c>
      <c r="G242" s="411">
        <v>487.61201111999992</v>
      </c>
      <c r="H242" s="575">
        <v>-0.35599976000010969</v>
      </c>
      <c r="I242" s="411">
        <v>-11.12</v>
      </c>
      <c r="J242" s="575">
        <v>483.56577671999997</v>
      </c>
      <c r="K242" s="411">
        <v>-0.40796856000006199</v>
      </c>
      <c r="L242" s="575">
        <v>-11.08386</v>
      </c>
      <c r="M242" s="577">
        <v>25486171.034999996</v>
      </c>
      <c r="N242" s="265">
        <v>2389928</v>
      </c>
      <c r="O242" s="577">
        <v>2068</v>
      </c>
      <c r="P242" s="266">
        <v>5.2267315926981792E-2</v>
      </c>
      <c r="Q242" s="578">
        <v>1.5294034489075784E-3</v>
      </c>
      <c r="R242" s="596"/>
      <c r="S242" s="267">
        <v>11.12</v>
      </c>
      <c r="U242" s="580">
        <v>7.009496402877699E-2</v>
      </c>
      <c r="V242" s="268">
        <v>2.205882E-2</v>
      </c>
      <c r="W242" s="580">
        <v>6.5481860000000003E-2</v>
      </c>
      <c r="X242" s="268">
        <v>7.1855820000000001E-2</v>
      </c>
      <c r="Y242" s="580">
        <v>3.8208409999999998E-2</v>
      </c>
    </row>
    <row r="243" spans="1:25">
      <c r="A243" s="180" t="s">
        <v>30</v>
      </c>
      <c r="B243" s="263" t="s">
        <v>17</v>
      </c>
      <c r="C243" s="218" t="s">
        <v>457</v>
      </c>
      <c r="D243" s="182"/>
      <c r="E243" s="172"/>
      <c r="F243" s="264">
        <v>0.23</v>
      </c>
      <c r="G243" s="411">
        <v>2466.7423534999998</v>
      </c>
      <c r="H243" s="575">
        <v>65.471316000000002</v>
      </c>
      <c r="I243" s="411">
        <v>14.567399999999701</v>
      </c>
      <c r="J243" s="575">
        <v>2462.0934105800002</v>
      </c>
      <c r="K243" s="411">
        <v>65.434247580000402</v>
      </c>
      <c r="L243" s="575">
        <v>14.628097500000003</v>
      </c>
      <c r="M243" s="577">
        <v>120888572.48999999</v>
      </c>
      <c r="N243" s="265">
        <v>1552352</v>
      </c>
      <c r="O243" s="577">
        <v>13660</v>
      </c>
      <c r="P243" s="266">
        <v>4.9007377004118072E-2</v>
      </c>
      <c r="Q243" s="578">
        <v>5.9887220925156201E-4</v>
      </c>
      <c r="R243" s="596"/>
      <c r="S243" s="267">
        <v>80.930000000000007</v>
      </c>
      <c r="U243" s="580">
        <v>3.8683491906585932E-2</v>
      </c>
      <c r="V243" s="268">
        <v>2.1198739999999997E-2</v>
      </c>
      <c r="W243" s="580">
        <v>5.9088229999999999E-2</v>
      </c>
      <c r="X243" s="268">
        <v>7.6122889999999999E-2</v>
      </c>
      <c r="Y243" s="580">
        <v>4.2213609999999999E-2</v>
      </c>
    </row>
    <row r="244" spans="1:25">
      <c r="A244" s="369" t="s">
        <v>222</v>
      </c>
      <c r="B244" s="441"/>
      <c r="C244" s="371"/>
      <c r="D244" s="371"/>
      <c r="E244" s="172"/>
      <c r="F244" s="387"/>
      <c r="G244" s="412"/>
      <c r="H244" s="412"/>
      <c r="I244" s="412"/>
      <c r="J244" s="412"/>
      <c r="K244" s="412"/>
      <c r="L244" s="412"/>
      <c r="M244" s="412"/>
      <c r="N244" s="412"/>
      <c r="O244" s="412"/>
      <c r="P244" s="412"/>
      <c r="Q244" s="412"/>
      <c r="R244" s="586"/>
      <c r="S244" s="412"/>
      <c r="T244" s="586"/>
      <c r="U244" s="412"/>
      <c r="V244" s="412"/>
      <c r="W244" s="412"/>
      <c r="X244" s="412"/>
      <c r="Y244" s="412"/>
    </row>
    <row r="245" spans="1:25">
      <c r="A245" s="180" t="s">
        <v>179</v>
      </c>
      <c r="B245" s="263" t="s">
        <v>17</v>
      </c>
      <c r="C245" s="218" t="s">
        <v>1235</v>
      </c>
      <c r="D245" s="182"/>
      <c r="E245" s="172"/>
      <c r="F245" s="264">
        <v>0.5</v>
      </c>
      <c r="G245" s="411">
        <v>413.97119420000007</v>
      </c>
      <c r="H245" s="575">
        <v>-4.884555319999933</v>
      </c>
      <c r="I245" s="411">
        <v>-8.9324999999999992</v>
      </c>
      <c r="J245" s="575">
        <v>413.5629591</v>
      </c>
      <c r="K245" s="411">
        <v>-5.0355393199999927</v>
      </c>
      <c r="L245" s="575">
        <v>-9.080997850000001</v>
      </c>
      <c r="M245" s="577">
        <v>20156267.414999999</v>
      </c>
      <c r="N245" s="265">
        <v>1025457</v>
      </c>
      <c r="O245" s="577">
        <v>2666</v>
      </c>
      <c r="P245" s="266">
        <v>4.8690024082356786E-2</v>
      </c>
      <c r="Q245" s="578">
        <v>9.7214295799399647E-4</v>
      </c>
      <c r="R245" s="596"/>
      <c r="S245" s="267">
        <v>19.850000000000001</v>
      </c>
      <c r="U245" s="580">
        <v>3.0197380352644833E-2</v>
      </c>
      <c r="V245" s="268">
        <v>9.6642930000000009E-3</v>
      </c>
      <c r="W245" s="580">
        <v>9.6923949999999995E-3</v>
      </c>
      <c r="X245" s="268">
        <v>6.9147059999999996E-2</v>
      </c>
      <c r="Y245" s="580">
        <v>1.684774E-2</v>
      </c>
    </row>
    <row r="246" spans="1:25">
      <c r="A246" s="180" t="s">
        <v>1418</v>
      </c>
      <c r="B246" s="263" t="s">
        <v>17</v>
      </c>
      <c r="C246" s="218" t="s">
        <v>1427</v>
      </c>
      <c r="D246" s="611"/>
      <c r="E246" s="172"/>
      <c r="F246" s="264">
        <v>0.15</v>
      </c>
      <c r="G246" s="411">
        <v>12.6</v>
      </c>
      <c r="H246" s="575">
        <v>-0.28999999999999998</v>
      </c>
      <c r="I246" s="411">
        <v>0</v>
      </c>
      <c r="J246" s="575">
        <v>12.6</v>
      </c>
      <c r="K246" s="411">
        <v>-0.28999999999999998</v>
      </c>
      <c r="L246" s="575">
        <v>0</v>
      </c>
      <c r="M246" s="577">
        <v>1285679.2450000001</v>
      </c>
      <c r="N246" s="265">
        <v>50230</v>
      </c>
      <c r="O246" s="577">
        <v>24</v>
      </c>
      <c r="P246" s="266">
        <v>0.10203803531746032</v>
      </c>
      <c r="Q246" s="578">
        <v>3.8994586357655433E-3</v>
      </c>
      <c r="R246" s="596"/>
      <c r="S246" s="267">
        <v>25.17</v>
      </c>
      <c r="U246" s="580">
        <v>5.5145013905442989E-3</v>
      </c>
      <c r="V246" s="268">
        <v>-2.3661750000000002E-2</v>
      </c>
      <c r="W246" s="580" t="s">
        <v>157</v>
      </c>
      <c r="X246" s="268" t="s">
        <v>157</v>
      </c>
      <c r="Y246" s="580" t="s">
        <v>157</v>
      </c>
    </row>
    <row r="247" spans="1:25">
      <c r="A247" s="180" t="s">
        <v>1321</v>
      </c>
      <c r="B247" s="263" t="s">
        <v>144</v>
      </c>
      <c r="C247" s="218" t="s">
        <v>1329</v>
      </c>
      <c r="D247" s="564"/>
      <c r="E247" s="172"/>
      <c r="F247" s="264">
        <v>1.5</v>
      </c>
      <c r="G247" s="411">
        <v>12.094352415000001</v>
      </c>
      <c r="H247" s="575">
        <v>0.23530966500000097</v>
      </c>
      <c r="I247" s="411">
        <v>-1.8711899999985751E-3</v>
      </c>
      <c r="J247" s="575">
        <v>1.9723734900000001</v>
      </c>
      <c r="K247" s="411">
        <v>3.6839489999999989E-2</v>
      </c>
      <c r="L247" s="575">
        <v>-1.87119E-3</v>
      </c>
      <c r="M247" s="577">
        <v>3659.67</v>
      </c>
      <c r="N247" s="265">
        <v>4952</v>
      </c>
      <c r="O247" s="577">
        <v>13</v>
      </c>
      <c r="P247" s="266">
        <v>3.0259329928745092E-4</v>
      </c>
      <c r="Q247" s="578">
        <v>1.2902647563531185E-2</v>
      </c>
      <c r="R247" s="596"/>
      <c r="S247" s="267">
        <v>0.745</v>
      </c>
      <c r="U247" s="580">
        <v>5.5046979865771822E-3</v>
      </c>
      <c r="V247" s="268">
        <v>-6.6666669999999994E-3</v>
      </c>
      <c r="W247" s="580" t="s">
        <v>157</v>
      </c>
      <c r="X247" s="268" t="s">
        <v>157</v>
      </c>
      <c r="Y247" s="580" t="s">
        <v>157</v>
      </c>
    </row>
    <row r="248" spans="1:25">
      <c r="A248" s="180" t="s">
        <v>1246</v>
      </c>
      <c r="B248" s="263" t="s">
        <v>144</v>
      </c>
      <c r="C248" s="218" t="s">
        <v>1248</v>
      </c>
      <c r="D248" s="549"/>
      <c r="E248" s="172"/>
      <c r="F248" s="264">
        <v>0.8</v>
      </c>
      <c r="G248" s="411">
        <v>1313.8185746999998</v>
      </c>
      <c r="H248" s="575">
        <v>-8.5780122450001244</v>
      </c>
      <c r="I248" s="411">
        <v>17.099591384999819</v>
      </c>
      <c r="J248" s="575">
        <v>111.834571485</v>
      </c>
      <c r="K248" s="411">
        <v>1.8791462850000114</v>
      </c>
      <c r="L248" s="575">
        <v>4.0142030850000001</v>
      </c>
      <c r="M248" s="577">
        <v>5378613.0674999999</v>
      </c>
      <c r="N248" s="265">
        <v>3567524</v>
      </c>
      <c r="O248" s="577">
        <v>823</v>
      </c>
      <c r="P248" s="266">
        <v>4.0938780826174298E-3</v>
      </c>
      <c r="Q248" s="578">
        <v>5.3245090735290846E-3</v>
      </c>
      <c r="R248" s="596"/>
      <c r="S248" s="267">
        <v>1.5149999999999999</v>
      </c>
      <c r="U248" s="580">
        <v>2.5977557755775579E-2</v>
      </c>
      <c r="V248" s="268">
        <v>-1.9417480000000001E-2</v>
      </c>
      <c r="W248" s="580">
        <v>-8.2534679999999999E-2</v>
      </c>
      <c r="X248" s="268" t="s">
        <v>157</v>
      </c>
      <c r="Y248" s="580" t="s">
        <v>157</v>
      </c>
    </row>
    <row r="249" spans="1:25">
      <c r="A249" s="180" t="s">
        <v>933</v>
      </c>
      <c r="B249" s="263" t="s">
        <v>17</v>
      </c>
      <c r="C249" s="218" t="s">
        <v>1379</v>
      </c>
      <c r="D249" s="452"/>
      <c r="E249" s="172"/>
      <c r="F249" s="264">
        <v>0.2</v>
      </c>
      <c r="G249" s="411">
        <v>250.07218399999999</v>
      </c>
      <c r="H249" s="575">
        <v>2.9887113599999844</v>
      </c>
      <c r="I249" s="411">
        <v>9.15</v>
      </c>
      <c r="J249" s="575">
        <v>250.061082</v>
      </c>
      <c r="K249" s="411">
        <v>2.9813942399999798</v>
      </c>
      <c r="L249" s="575">
        <v>9.1425885000000005</v>
      </c>
      <c r="M249" s="577">
        <v>18636882.104999997</v>
      </c>
      <c r="N249" s="265">
        <v>1233452</v>
      </c>
      <c r="O249" s="577">
        <v>2928</v>
      </c>
      <c r="P249" s="266">
        <v>7.4526010077954119E-2</v>
      </c>
      <c r="Q249" s="578">
        <v>1.6544527215055372E-3</v>
      </c>
      <c r="R249" s="596"/>
      <c r="S249" s="267">
        <v>15.25</v>
      </c>
      <c r="U249" s="580">
        <v>4.4590163934426233E-2</v>
      </c>
      <c r="V249" s="268">
        <v>-2.4936060000000003E-2</v>
      </c>
      <c r="W249" s="580">
        <v>-9.0145799999999998E-2</v>
      </c>
      <c r="X249" s="268">
        <v>1.293472E-2</v>
      </c>
      <c r="Y249" s="580" t="s">
        <v>157</v>
      </c>
    </row>
    <row r="250" spans="1:25">
      <c r="A250" s="369" t="s">
        <v>816</v>
      </c>
      <c r="B250" s="441"/>
      <c r="C250" s="371"/>
      <c r="D250" s="371"/>
      <c r="E250" s="172"/>
      <c r="F250" s="387"/>
      <c r="G250" s="412"/>
      <c r="H250" s="412"/>
      <c r="I250" s="412"/>
      <c r="J250" s="412"/>
      <c r="K250" s="412"/>
      <c r="L250" s="412"/>
      <c r="M250" s="412"/>
      <c r="N250" s="412"/>
      <c r="O250" s="412"/>
      <c r="P250" s="412"/>
      <c r="Q250" s="412"/>
      <c r="R250" s="586"/>
      <c r="S250" s="412"/>
      <c r="T250" s="586"/>
      <c r="U250" s="412"/>
      <c r="V250" s="412"/>
      <c r="W250" s="412"/>
      <c r="X250" s="412"/>
      <c r="Y250" s="412"/>
    </row>
    <row r="251" spans="1:25">
      <c r="A251" s="180" t="s">
        <v>950</v>
      </c>
      <c r="B251" s="263" t="s">
        <v>17</v>
      </c>
      <c r="C251" s="218" t="s">
        <v>1876</v>
      </c>
      <c r="D251" s="429"/>
      <c r="E251" s="172"/>
      <c r="F251" s="264">
        <v>0.22</v>
      </c>
      <c r="G251" s="411">
        <v>516.99514355999997</v>
      </c>
      <c r="H251" s="575">
        <v>39.346369559999999</v>
      </c>
      <c r="I251" s="411">
        <v>36.692765260000009</v>
      </c>
      <c r="J251" s="575">
        <v>516.93194921999998</v>
      </c>
      <c r="K251" s="411">
        <v>39.338899620000063</v>
      </c>
      <c r="L251" s="575">
        <v>36.685604900000008</v>
      </c>
      <c r="M251" s="577">
        <v>68127837.220999986</v>
      </c>
      <c r="N251" s="265">
        <v>1650130</v>
      </c>
      <c r="O251" s="577">
        <v>3070</v>
      </c>
      <c r="P251" s="266">
        <v>0.13177655161685942</v>
      </c>
      <c r="Q251" s="578">
        <v>7.2694313347581934E-4</v>
      </c>
      <c r="R251" s="596"/>
      <c r="S251" s="267">
        <v>41.63</v>
      </c>
      <c r="U251" s="580">
        <v>3.2132476579389863E-2</v>
      </c>
      <c r="V251" s="268">
        <v>8.2842220000000008E-3</v>
      </c>
      <c r="W251" s="580">
        <v>1.182478E-2</v>
      </c>
      <c r="X251" s="268">
        <v>-5.3203110000000005E-2</v>
      </c>
      <c r="Y251" s="580" t="s">
        <v>157</v>
      </c>
    </row>
    <row r="252" spans="1:25">
      <c r="A252" s="180" t="s">
        <v>1118</v>
      </c>
      <c r="B252" s="263" t="s">
        <v>17</v>
      </c>
      <c r="C252" s="218" t="s">
        <v>1861</v>
      </c>
      <c r="D252" s="525"/>
      <c r="E252" s="172"/>
      <c r="F252" s="264">
        <v>0.35</v>
      </c>
      <c r="G252" s="411">
        <v>278.75705060000001</v>
      </c>
      <c r="H252" s="575">
        <v>6.6470404800000189</v>
      </c>
      <c r="I252" s="411">
        <v>8.8503603999999996</v>
      </c>
      <c r="J252" s="575">
        <v>278.70805060000004</v>
      </c>
      <c r="K252" s="411">
        <v>6.6474404800000189</v>
      </c>
      <c r="L252" s="575">
        <v>8.8503603999999996</v>
      </c>
      <c r="M252" s="577">
        <v>22239133.384999998</v>
      </c>
      <c r="N252" s="265">
        <v>2252470</v>
      </c>
      <c r="O252" s="577">
        <v>1012</v>
      </c>
      <c r="P252" s="266">
        <v>7.9779626513956217E-2</v>
      </c>
      <c r="Q252" s="578">
        <v>1.655859888236583E-3</v>
      </c>
      <c r="R252" s="596"/>
      <c r="S252" s="267">
        <v>9.8000000000000007</v>
      </c>
      <c r="U252" s="580">
        <v>4.5784387755102046E-2</v>
      </c>
      <c r="V252" s="268">
        <v>-3.8147809999999997E-3</v>
      </c>
      <c r="W252" s="580">
        <v>5.1403499999999998E-2</v>
      </c>
      <c r="X252" s="268" t="s">
        <v>157</v>
      </c>
      <c r="Y252" s="580" t="s">
        <v>157</v>
      </c>
    </row>
    <row r="253" spans="1:25">
      <c r="A253" s="180" t="s">
        <v>881</v>
      </c>
      <c r="B253" s="263" t="s">
        <v>144</v>
      </c>
      <c r="C253" s="218" t="s">
        <v>1878</v>
      </c>
      <c r="D253" s="461"/>
      <c r="E253" s="172"/>
      <c r="F253" s="264">
        <v>0.42</v>
      </c>
      <c r="G253" s="411">
        <v>536.03732649999995</v>
      </c>
      <c r="H253" s="575">
        <v>38.987551180000004</v>
      </c>
      <c r="I253" s="411">
        <v>36.436397499999998</v>
      </c>
      <c r="J253" s="575">
        <v>535.975686</v>
      </c>
      <c r="K253" s="411">
        <v>38.987096140000048</v>
      </c>
      <c r="L253" s="575">
        <v>36.436256499999999</v>
      </c>
      <c r="M253" s="577">
        <v>46685136.395000003</v>
      </c>
      <c r="N253" s="265">
        <v>1999600</v>
      </c>
      <c r="O253" s="577">
        <v>2284</v>
      </c>
      <c r="P253" s="266">
        <v>8.7093069991647329E-2</v>
      </c>
      <c r="Q253" s="578">
        <v>9.6292200882598157E-4</v>
      </c>
      <c r="R253" s="596"/>
      <c r="S253" s="267">
        <v>23.5</v>
      </c>
      <c r="U253" s="580">
        <v>2.5628127659574469E-2</v>
      </c>
      <c r="V253" s="268">
        <v>7.4702519999999993E-3</v>
      </c>
      <c r="W253" s="580">
        <v>2.4713809999999999E-2</v>
      </c>
      <c r="X253" s="268">
        <v>-3.1417340000000002E-2</v>
      </c>
      <c r="Y253" s="580" t="s">
        <v>157</v>
      </c>
    </row>
    <row r="254" spans="1:25">
      <c r="A254" s="180" t="s">
        <v>146</v>
      </c>
      <c r="B254" s="263" t="s">
        <v>17</v>
      </c>
      <c r="C254" s="218" t="s">
        <v>148</v>
      </c>
      <c r="D254" s="182"/>
      <c r="E254" s="172"/>
      <c r="F254" s="264">
        <v>0.24</v>
      </c>
      <c r="G254" s="411">
        <v>37.50350899</v>
      </c>
      <c r="H254" s="575">
        <v>0.66793756000000237</v>
      </c>
      <c r="I254" s="411">
        <v>0.48459999999999998</v>
      </c>
      <c r="J254" s="575">
        <v>37.454927840000003</v>
      </c>
      <c r="K254" s="411">
        <v>0.66769696000000089</v>
      </c>
      <c r="L254" s="575">
        <v>0.48459999999999998</v>
      </c>
      <c r="M254" s="577">
        <v>3212890.3299999996</v>
      </c>
      <c r="N254" s="265">
        <v>133292</v>
      </c>
      <c r="O254" s="577">
        <v>398</v>
      </c>
      <c r="P254" s="266">
        <v>8.5669059150083535E-2</v>
      </c>
      <c r="Q254" s="578">
        <v>1.2195230894547571E-3</v>
      </c>
      <c r="R254" s="596"/>
      <c r="S254" s="267">
        <v>24.23</v>
      </c>
      <c r="U254" s="580">
        <v>7.7615765579859683E-3</v>
      </c>
      <c r="V254" s="268">
        <v>4.9771880000000004E-3</v>
      </c>
      <c r="W254" s="580">
        <v>1.200445E-2</v>
      </c>
      <c r="X254" s="268">
        <v>-3.9499859999999998E-2</v>
      </c>
      <c r="Y254" s="580">
        <v>1.4565719999999999E-3</v>
      </c>
    </row>
    <row r="255" spans="1:25">
      <c r="A255" s="180" t="s">
        <v>845</v>
      </c>
      <c r="B255" s="263" t="s">
        <v>17</v>
      </c>
      <c r="C255" s="218" t="s">
        <v>1883</v>
      </c>
      <c r="D255" s="401"/>
      <c r="E255" s="172"/>
      <c r="F255" s="264">
        <v>0.25</v>
      </c>
      <c r="G255" s="411">
        <v>561.07469700000001</v>
      </c>
      <c r="H255" s="575">
        <v>19.759917120000004</v>
      </c>
      <c r="I255" s="411">
        <v>14.341843799999999</v>
      </c>
      <c r="J255" s="575">
        <v>559.19972940000002</v>
      </c>
      <c r="K255" s="411">
        <v>19.71456471999991</v>
      </c>
      <c r="L255" s="575">
        <v>14.314804199999999</v>
      </c>
      <c r="M255" s="577">
        <v>44496453.710732989</v>
      </c>
      <c r="N255" s="265">
        <v>2026045</v>
      </c>
      <c r="O255" s="577">
        <v>4186</v>
      </c>
      <c r="P255" s="266">
        <v>7.9305757234554075E-2</v>
      </c>
      <c r="Q255" s="578">
        <v>1.3995854043273165E-3</v>
      </c>
      <c r="R255" s="596"/>
      <c r="S255" s="267">
        <v>22.2</v>
      </c>
      <c r="U255" s="580">
        <v>4.5707117117117113E-2</v>
      </c>
      <c r="V255" s="268">
        <v>1.3975379999999999E-2</v>
      </c>
      <c r="W255" s="580">
        <v>5.148134E-2</v>
      </c>
      <c r="X255" s="268">
        <v>-2.9831850000000004E-2</v>
      </c>
      <c r="Y255" s="580">
        <v>1.539984E-2</v>
      </c>
    </row>
    <row r="256" spans="1:25">
      <c r="A256" s="180" t="s">
        <v>681</v>
      </c>
      <c r="B256" s="263" t="s">
        <v>17</v>
      </c>
      <c r="C256" s="218" t="s">
        <v>1136</v>
      </c>
      <c r="D256" s="182"/>
      <c r="E256" s="172"/>
      <c r="F256" s="264">
        <v>0.22</v>
      </c>
      <c r="G256" s="411">
        <v>638.08245264999994</v>
      </c>
      <c r="H256" s="575">
        <v>11.014926899999976</v>
      </c>
      <c r="I256" s="411">
        <v>10.007993900000001</v>
      </c>
      <c r="J256" s="575">
        <v>637.74141110000005</v>
      </c>
      <c r="K256" s="411">
        <v>11.009273590000033</v>
      </c>
      <c r="L256" s="575">
        <v>10.00287915</v>
      </c>
      <c r="M256" s="577">
        <v>35794662.589999996</v>
      </c>
      <c r="N256" s="265">
        <v>1438840</v>
      </c>
      <c r="O256" s="577">
        <v>1809</v>
      </c>
      <c r="P256" s="266">
        <v>5.6097237028447218E-2</v>
      </c>
      <c r="Q256" s="578">
        <v>7.5857142857515744E-4</v>
      </c>
      <c r="R256" s="596"/>
      <c r="S256" s="267">
        <v>24.95</v>
      </c>
      <c r="U256" s="580">
        <v>3.7474949899799603E-2</v>
      </c>
      <c r="V256" s="268">
        <v>5.4394849999999991E-3</v>
      </c>
      <c r="W256" s="580">
        <v>4.3627659999999999E-2</v>
      </c>
      <c r="X256" s="268">
        <v>1.5959890000000001E-2</v>
      </c>
      <c r="Y256" s="580">
        <v>1.8230159999999999E-2</v>
      </c>
    </row>
    <row r="257" spans="1:30">
      <c r="A257" s="180" t="s">
        <v>147</v>
      </c>
      <c r="B257" s="263" t="s">
        <v>17</v>
      </c>
      <c r="C257" s="218" t="s">
        <v>149</v>
      </c>
      <c r="D257" s="182"/>
      <c r="E257" s="172"/>
      <c r="F257" s="264">
        <v>0.22</v>
      </c>
      <c r="G257" s="411">
        <v>32.649146540000004</v>
      </c>
      <c r="H257" s="575">
        <v>1.6419853900000043</v>
      </c>
      <c r="I257" s="411">
        <v>1.4172</v>
      </c>
      <c r="J257" s="575">
        <v>32.64534372</v>
      </c>
      <c r="K257" s="411">
        <v>1.6419580200000032</v>
      </c>
      <c r="L257" s="575">
        <v>1.4172</v>
      </c>
      <c r="M257" s="577">
        <v>2862286.5399999996</v>
      </c>
      <c r="N257" s="265">
        <v>121911</v>
      </c>
      <c r="O257" s="577">
        <v>309</v>
      </c>
      <c r="P257" s="266">
        <v>8.7668035563909091E-2</v>
      </c>
      <c r="Q257" s="578">
        <v>1.3199856974382951E-3</v>
      </c>
      <c r="R257" s="596"/>
      <c r="S257" s="267">
        <v>23.62</v>
      </c>
      <c r="U257" s="580">
        <v>1.2303259949195596E-2</v>
      </c>
      <c r="V257" s="268">
        <v>7.2494670000000008E-3</v>
      </c>
      <c r="W257" s="580">
        <v>8.9612779999999996E-3</v>
      </c>
      <c r="X257" s="268">
        <v>-4.3369629999999999E-2</v>
      </c>
      <c r="Y257" s="580">
        <v>-7.8809889999999997E-4</v>
      </c>
    </row>
    <row r="258" spans="1:30">
      <c r="A258" s="180" t="s">
        <v>721</v>
      </c>
      <c r="B258" s="263" t="s">
        <v>144</v>
      </c>
      <c r="C258" s="218" t="s">
        <v>1887</v>
      </c>
      <c r="D258" s="182"/>
      <c r="E258" s="172"/>
      <c r="F258" s="264">
        <v>0.55000000000000004</v>
      </c>
      <c r="G258" s="411">
        <v>2040.8812782</v>
      </c>
      <c r="H258" s="575">
        <v>15.530434619999886</v>
      </c>
      <c r="I258" s="411">
        <v>19.552978499999998</v>
      </c>
      <c r="J258" s="575">
        <v>2038.5880792500002</v>
      </c>
      <c r="K258" s="411">
        <v>15.542006920000077</v>
      </c>
      <c r="L258" s="575">
        <v>19.559973299999999</v>
      </c>
      <c r="M258" s="577">
        <v>86786009.065000013</v>
      </c>
      <c r="N258" s="265">
        <v>8626073</v>
      </c>
      <c r="O258" s="577">
        <v>5350</v>
      </c>
      <c r="P258" s="266">
        <v>4.252379106615297E-2</v>
      </c>
      <c r="Q258" s="578">
        <v>1.124619459856516E-3</v>
      </c>
      <c r="R258" s="596"/>
      <c r="S258" s="267">
        <v>10.050000000000001</v>
      </c>
      <c r="U258" s="580">
        <v>4.804069651741294E-2</v>
      </c>
      <c r="V258" s="268">
        <v>2.7782410000000003E-3</v>
      </c>
      <c r="W258" s="580">
        <v>5.8191340000000001E-2</v>
      </c>
      <c r="X258" s="268">
        <v>3.9353639999999995E-2</v>
      </c>
      <c r="Y258" s="580">
        <v>4.1091689999999993E-2</v>
      </c>
    </row>
    <row r="259" spans="1:30">
      <c r="A259" s="180" t="s">
        <v>1338</v>
      </c>
      <c r="B259" s="263" t="s">
        <v>17</v>
      </c>
      <c r="C259" s="218" t="s">
        <v>1845</v>
      </c>
      <c r="D259" s="565"/>
      <c r="E259" s="172"/>
      <c r="F259" s="264">
        <v>0.28999999999999998</v>
      </c>
      <c r="G259" s="411">
        <v>9.4779357399999995</v>
      </c>
      <c r="H259" s="575">
        <v>1.9353707099999999</v>
      </c>
      <c r="I259" s="411">
        <v>1.89369908</v>
      </c>
      <c r="J259" s="575">
        <v>9.4779357399999995</v>
      </c>
      <c r="K259" s="411">
        <v>1.9353707099999999</v>
      </c>
      <c r="L259" s="575">
        <v>1.89369908</v>
      </c>
      <c r="M259" s="577">
        <v>1572669.8299999998</v>
      </c>
      <c r="N259" s="265">
        <v>66776</v>
      </c>
      <c r="O259" s="577">
        <v>61</v>
      </c>
      <c r="P259" s="266">
        <v>0.16592957297260594</v>
      </c>
      <c r="Q259" s="578">
        <v>2.4485407571251849E-3</v>
      </c>
      <c r="R259" s="596"/>
      <c r="S259" s="267">
        <v>23.71</v>
      </c>
      <c r="U259" s="580">
        <v>3.4756431885280464E-2</v>
      </c>
      <c r="V259" s="268">
        <v>1.1647929999999999E-2</v>
      </c>
      <c r="W259" s="580" t="s">
        <v>157</v>
      </c>
      <c r="X259" s="268" t="s">
        <v>157</v>
      </c>
      <c r="Y259" s="580" t="s">
        <v>157</v>
      </c>
    </row>
    <row r="260" spans="1:30">
      <c r="A260" s="180" t="s">
        <v>132</v>
      </c>
      <c r="B260" s="263" t="s">
        <v>17</v>
      </c>
      <c r="C260" s="218" t="s">
        <v>545</v>
      </c>
      <c r="D260" s="182"/>
      <c r="E260" s="172"/>
      <c r="F260" s="264">
        <v>0.1</v>
      </c>
      <c r="G260" s="411">
        <v>2041.6775766000001</v>
      </c>
      <c r="H260" s="575">
        <v>13.913774850000143</v>
      </c>
      <c r="I260" s="411">
        <v>-1.80216</v>
      </c>
      <c r="J260" s="575">
        <v>2038.7921182</v>
      </c>
      <c r="K260" s="411">
        <v>12.139744900000096</v>
      </c>
      <c r="L260" s="575">
        <v>-3.5675759600000001</v>
      </c>
      <c r="M260" s="577">
        <v>119047696.6821</v>
      </c>
      <c r="N260" s="265">
        <v>1197104</v>
      </c>
      <c r="O260" s="577">
        <v>9058</v>
      </c>
      <c r="P260" s="266">
        <v>5.8308764344833425E-2</v>
      </c>
      <c r="Q260" s="578">
        <v>4.3574720218293137E-4</v>
      </c>
      <c r="R260" s="596"/>
      <c r="S260" s="267">
        <v>100.12</v>
      </c>
      <c r="U260" s="580">
        <v>1.3221813823411905E-2</v>
      </c>
      <c r="V260" s="268">
        <v>7.7503779999999996E-3</v>
      </c>
      <c r="W260" s="580">
        <v>1.5295399999999999E-2</v>
      </c>
      <c r="X260" s="268">
        <v>-3.3012149999999997E-2</v>
      </c>
      <c r="Y260" s="580">
        <v>3.8051700000000001E-3</v>
      </c>
    </row>
    <row r="261" spans="1:30">
      <c r="A261" s="180" t="s">
        <v>1006</v>
      </c>
      <c r="B261" s="263" t="s">
        <v>17</v>
      </c>
      <c r="C261" s="218" t="s">
        <v>1009</v>
      </c>
      <c r="D261" s="502"/>
      <c r="E261" s="172"/>
      <c r="F261" s="264">
        <v>0.15</v>
      </c>
      <c r="G261" s="411">
        <v>127.30935140000001</v>
      </c>
      <c r="H261" s="575">
        <v>8.0983712000000025</v>
      </c>
      <c r="I261" s="411">
        <v>6.9877500000000001</v>
      </c>
      <c r="J261" s="575">
        <v>125.9118014</v>
      </c>
      <c r="K261" s="411">
        <v>6.7008212000000027</v>
      </c>
      <c r="L261" s="575">
        <v>5.5902000000000003</v>
      </c>
      <c r="M261" s="577">
        <v>10156117.445699999</v>
      </c>
      <c r="N261" s="265">
        <v>109585</v>
      </c>
      <c r="O261" s="577">
        <v>849</v>
      </c>
      <c r="P261" s="266">
        <v>7.9775109479506764E-2</v>
      </c>
      <c r="Q261" s="578">
        <v>1.194727989201966E-3</v>
      </c>
      <c r="R261" s="596"/>
      <c r="S261" s="267">
        <v>93.17</v>
      </c>
      <c r="U261" s="580">
        <v>2.3362305463131908E-2</v>
      </c>
      <c r="V261" s="268">
        <v>9.3164340000000002E-3</v>
      </c>
      <c r="W261" s="580">
        <v>4.6472850000000003E-2</v>
      </c>
      <c r="X261" s="268">
        <v>-1.2655860000000001E-2</v>
      </c>
      <c r="Y261" s="580" t="s">
        <v>157</v>
      </c>
    </row>
    <row r="262" spans="1:30">
      <c r="A262" s="180" t="s">
        <v>133</v>
      </c>
      <c r="B262" s="263" t="s">
        <v>17</v>
      </c>
      <c r="C262" s="218" t="s">
        <v>429</v>
      </c>
      <c r="D262" s="182"/>
      <c r="E262" s="172"/>
      <c r="F262" s="264">
        <v>0.18</v>
      </c>
      <c r="G262" s="411">
        <v>650.26435996999999</v>
      </c>
      <c r="H262" s="575">
        <v>42.340179649999975</v>
      </c>
      <c r="I262" s="411">
        <v>40.619824999999999</v>
      </c>
      <c r="J262" s="575">
        <v>650.23062381000011</v>
      </c>
      <c r="K262" s="411">
        <v>42.339095009999987</v>
      </c>
      <c r="L262" s="575">
        <v>40.618832759999997</v>
      </c>
      <c r="M262" s="577">
        <v>105051277.16380005</v>
      </c>
      <c r="N262" s="265">
        <v>854058</v>
      </c>
      <c r="O262" s="577">
        <v>2940</v>
      </c>
      <c r="P262" s="266">
        <v>0.16155164519342038</v>
      </c>
      <c r="Q262" s="578">
        <v>1.4277435845982788E-3</v>
      </c>
      <c r="R262" s="596"/>
      <c r="S262" s="267">
        <v>124.18</v>
      </c>
      <c r="U262" s="580">
        <v>1.0165574166532451E-2</v>
      </c>
      <c r="V262" s="268">
        <v>4.0426910000000002E-3</v>
      </c>
      <c r="W262" s="580">
        <v>5.4411699999999993E-2</v>
      </c>
      <c r="X262" s="268">
        <v>-5.7242800000000009E-3</v>
      </c>
      <c r="Y262" s="580">
        <v>2.1319499999999998E-2</v>
      </c>
    </row>
    <row r="263" spans="1:30">
      <c r="A263" s="180" t="s">
        <v>134</v>
      </c>
      <c r="B263" s="263" t="s">
        <v>17</v>
      </c>
      <c r="C263" s="218" t="s">
        <v>237</v>
      </c>
      <c r="D263" s="182"/>
      <c r="E263" s="172"/>
      <c r="F263" s="264">
        <v>0.18</v>
      </c>
      <c r="G263" s="411">
        <v>402.31490795999997</v>
      </c>
      <c r="H263" s="575">
        <v>-17.571838319999994</v>
      </c>
      <c r="I263" s="411">
        <v>-19.398</v>
      </c>
      <c r="J263" s="575">
        <v>402.31490795999997</v>
      </c>
      <c r="K263" s="411">
        <v>-27.711688319999993</v>
      </c>
      <c r="L263" s="575">
        <v>-29.581949999999999</v>
      </c>
      <c r="M263" s="577">
        <v>41680450.484999977</v>
      </c>
      <c r="N263" s="265">
        <v>432961</v>
      </c>
      <c r="O263" s="577">
        <v>2020</v>
      </c>
      <c r="P263" s="266">
        <v>0.10360155604560406</v>
      </c>
      <c r="Q263" s="578">
        <v>5.2756516362372386E-4</v>
      </c>
      <c r="R263" s="596"/>
      <c r="S263" s="267">
        <v>96.99</v>
      </c>
      <c r="U263" s="580">
        <v>1.4246912052788949E-2</v>
      </c>
      <c r="V263" s="268">
        <v>4.4531900000000001E-3</v>
      </c>
      <c r="W263" s="580">
        <v>7.7465160000000002E-3</v>
      </c>
      <c r="X263" s="268">
        <v>-3.840441E-2</v>
      </c>
      <c r="Y263" s="580">
        <v>1.213963E-3</v>
      </c>
    </row>
    <row r="264" spans="1:30">
      <c r="A264" s="180" t="s">
        <v>1007</v>
      </c>
      <c r="B264" s="263" t="s">
        <v>17</v>
      </c>
      <c r="C264" s="218" t="s">
        <v>1010</v>
      </c>
      <c r="D264" s="502"/>
      <c r="E264" s="172"/>
      <c r="F264" s="264">
        <v>0.12</v>
      </c>
      <c r="G264" s="411">
        <v>21.438223400000002</v>
      </c>
      <c r="H264" s="575">
        <v>5.1549859999999406E-2</v>
      </c>
      <c r="I264" s="411">
        <v>3.7487000000000002E-3</v>
      </c>
      <c r="J264" s="575">
        <v>21.435461200000002</v>
      </c>
      <c r="K264" s="411">
        <v>4.8787660000000149E-2</v>
      </c>
      <c r="L264" s="575">
        <v>9.8649999999999996E-4</v>
      </c>
      <c r="M264" s="577">
        <v>1364588.46</v>
      </c>
      <c r="N264" s="265">
        <v>13857</v>
      </c>
      <c r="O264" s="577">
        <v>105</v>
      </c>
      <c r="P264" s="266">
        <v>6.3652124270707988E-2</v>
      </c>
      <c r="Q264" s="578">
        <v>2.1922059450073654E-3</v>
      </c>
      <c r="R264" s="596"/>
      <c r="S264" s="267">
        <v>98.65</v>
      </c>
      <c r="U264" s="580">
        <v>3.2958884946781543E-2</v>
      </c>
      <c r="V264" s="268">
        <v>5.7555429999999992E-3</v>
      </c>
      <c r="W264" s="580">
        <v>4.1718320000000003E-2</v>
      </c>
      <c r="X264" s="268">
        <v>1.0678170000000001E-2</v>
      </c>
      <c r="Y264" s="580" t="s">
        <v>157</v>
      </c>
    </row>
    <row r="265" spans="1:30">
      <c r="A265" s="180" t="s">
        <v>1243</v>
      </c>
      <c r="B265" s="263" t="s">
        <v>17</v>
      </c>
      <c r="C265" s="218" t="s">
        <v>1857</v>
      </c>
      <c r="D265" s="549"/>
      <c r="E265" s="172"/>
      <c r="F265" s="264">
        <v>0.19</v>
      </c>
      <c r="G265" s="411">
        <v>252.7364675</v>
      </c>
      <c r="H265" s="575">
        <v>15.433092139999985</v>
      </c>
      <c r="I265" s="411">
        <v>14.015378960000001</v>
      </c>
      <c r="J265" s="575">
        <v>252.72626676000002</v>
      </c>
      <c r="K265" s="411">
        <v>15.433031560000002</v>
      </c>
      <c r="L265" s="575">
        <v>14.015378960000001</v>
      </c>
      <c r="M265" s="577">
        <v>23490433.178950001</v>
      </c>
      <c r="N265" s="265">
        <v>540037</v>
      </c>
      <c r="O265" s="577">
        <v>1818</v>
      </c>
      <c r="P265" s="266">
        <v>9.2944375662566386E-2</v>
      </c>
      <c r="Q265" s="578">
        <v>8.867076529291253E-4</v>
      </c>
      <c r="R265" s="596"/>
      <c r="S265" s="267">
        <v>43.78</v>
      </c>
      <c r="U265" s="580">
        <v>3.6839812699862945E-2</v>
      </c>
      <c r="V265" s="268">
        <v>7.4982979999999996E-3</v>
      </c>
      <c r="W265" s="580">
        <v>2.280544E-2</v>
      </c>
      <c r="X265" s="268" t="s">
        <v>157</v>
      </c>
      <c r="Y265" s="580" t="s">
        <v>157</v>
      </c>
    </row>
    <row r="266" spans="1:30">
      <c r="A266" s="180" t="s">
        <v>658</v>
      </c>
      <c r="B266" s="263" t="s">
        <v>17</v>
      </c>
      <c r="C266" s="218" t="s">
        <v>1149</v>
      </c>
      <c r="D266" s="182"/>
      <c r="E266" s="172"/>
      <c r="F266" s="264">
        <v>0.32</v>
      </c>
      <c r="G266" s="411">
        <v>273.88407662000003</v>
      </c>
      <c r="H266" s="575">
        <v>10.328316319999994</v>
      </c>
      <c r="I266" s="411">
        <v>6.8906324899999989</v>
      </c>
      <c r="J266" s="575">
        <v>273.7003934</v>
      </c>
      <c r="K266" s="411">
        <v>10.324502299999953</v>
      </c>
      <c r="L266" s="575">
        <v>6.88916459</v>
      </c>
      <c r="M266" s="577">
        <v>15561017.735000001</v>
      </c>
      <c r="N266" s="265">
        <v>962902</v>
      </c>
      <c r="O266" s="577">
        <v>1040</v>
      </c>
      <c r="P266" s="266">
        <v>5.6816073161456954E-2</v>
      </c>
      <c r="Q266" s="578">
        <v>1.5675833980194559E-3</v>
      </c>
      <c r="R266" s="596"/>
      <c r="S266" s="267">
        <v>16.309999999999999</v>
      </c>
      <c r="U266" s="580">
        <v>3.7706928264868184E-2</v>
      </c>
      <c r="V266" s="268">
        <v>1.58697E-2</v>
      </c>
      <c r="W266" s="580">
        <v>4.5682319999999998E-2</v>
      </c>
      <c r="X266" s="268">
        <v>-1.8367560000000002E-2</v>
      </c>
      <c r="Y266" s="580">
        <v>1.443673E-2</v>
      </c>
    </row>
    <row r="267" spans="1:30">
      <c r="A267" s="180" t="s">
        <v>678</v>
      </c>
      <c r="B267" s="263" t="s">
        <v>17</v>
      </c>
      <c r="C267" s="218" t="s">
        <v>1888</v>
      </c>
      <c r="D267" s="182"/>
      <c r="E267" s="172"/>
      <c r="F267" s="264">
        <v>0.22</v>
      </c>
      <c r="G267" s="411">
        <v>1186.2206901</v>
      </c>
      <c r="H267" s="575">
        <v>61.21857141999984</v>
      </c>
      <c r="I267" s="411">
        <v>60.351851759999803</v>
      </c>
      <c r="J267" s="575">
        <v>1186.01521428</v>
      </c>
      <c r="K267" s="411">
        <v>61.215661480000016</v>
      </c>
      <c r="L267" s="575">
        <v>60.349097880000002</v>
      </c>
      <c r="M267" s="577">
        <v>92775349.829999998</v>
      </c>
      <c r="N267" s="265">
        <v>3577420</v>
      </c>
      <c r="O267" s="577">
        <v>4741</v>
      </c>
      <c r="P267" s="266">
        <v>7.8210868014938192E-2</v>
      </c>
      <c r="Q267" s="578">
        <v>6.1783650298657445E-4</v>
      </c>
      <c r="R267" s="596"/>
      <c r="S267" s="267">
        <v>25.98</v>
      </c>
      <c r="U267" s="580">
        <v>3.6184949961508846E-2</v>
      </c>
      <c r="V267" s="268">
        <v>4.3160860000000002E-3</v>
      </c>
      <c r="W267" s="580">
        <v>4.7062359999999998E-2</v>
      </c>
      <c r="X267" s="268">
        <v>1.7459309999999999E-2</v>
      </c>
      <c r="Y267" s="580">
        <v>2.1735039999999997E-2</v>
      </c>
    </row>
    <row r="268" spans="1:30">
      <c r="A268" s="180" t="s">
        <v>131</v>
      </c>
      <c r="B268" s="263" t="s">
        <v>17</v>
      </c>
      <c r="C268" s="218" t="s">
        <v>646</v>
      </c>
      <c r="D268" s="182"/>
      <c r="E268" s="172"/>
      <c r="F268" s="264">
        <v>0.24</v>
      </c>
      <c r="G268" s="411">
        <v>152.28197085999997</v>
      </c>
      <c r="H268" s="575">
        <v>6.1698227299999591</v>
      </c>
      <c r="I268" s="411">
        <v>5.6219999999999821</v>
      </c>
      <c r="J268" s="575">
        <v>151.90717085999998</v>
      </c>
      <c r="K268" s="411">
        <v>5.7950227299999595</v>
      </c>
      <c r="L268" s="575">
        <v>5.2472000000000003</v>
      </c>
      <c r="M268" s="577">
        <v>8225000.1949999994</v>
      </c>
      <c r="N268" s="265">
        <v>441591</v>
      </c>
      <c r="O268" s="577">
        <v>760</v>
      </c>
      <c r="P268" s="266">
        <v>5.401164792227197E-2</v>
      </c>
      <c r="Q268" s="578">
        <v>1.3710844517700294E-3</v>
      </c>
      <c r="R268" s="596"/>
      <c r="S268" s="267">
        <v>18.739999999999998</v>
      </c>
      <c r="U268" s="580">
        <v>1.104562433297759E-2</v>
      </c>
      <c r="V268" s="268">
        <v>3.7493300000000004E-3</v>
      </c>
      <c r="W268" s="580">
        <v>2.4045540000000002E-3</v>
      </c>
      <c r="X268" s="268">
        <v>-4.7299639999999997E-2</v>
      </c>
      <c r="Y268" s="580">
        <v>1.1267009999999999E-3</v>
      </c>
    </row>
    <row r="269" spans="1:30">
      <c r="A269" s="180" t="s">
        <v>136</v>
      </c>
      <c r="B269" s="263" t="s">
        <v>17</v>
      </c>
      <c r="C269" s="218" t="s">
        <v>647</v>
      </c>
      <c r="D269" s="182"/>
      <c r="E269" s="172"/>
      <c r="F269" s="264">
        <v>0.26</v>
      </c>
      <c r="G269" s="411">
        <v>49.173148380000001</v>
      </c>
      <c r="H269" s="575">
        <v>0.71442378000000117</v>
      </c>
      <c r="I269" s="411">
        <v>0.3846</v>
      </c>
      <c r="J269" s="575">
        <v>49.173148380000001</v>
      </c>
      <c r="K269" s="411">
        <v>0.71442378000000117</v>
      </c>
      <c r="L269" s="575">
        <v>0.3846</v>
      </c>
      <c r="M269" s="577">
        <v>1274373.0400000003</v>
      </c>
      <c r="N269" s="265">
        <v>66417</v>
      </c>
      <c r="O269" s="577">
        <v>230</v>
      </c>
      <c r="P269" s="266">
        <v>2.5916035112332179E-2</v>
      </c>
      <c r="Q269" s="578">
        <v>1.3747389663803422E-3</v>
      </c>
      <c r="R269" s="596"/>
      <c r="S269" s="267">
        <v>19.23</v>
      </c>
      <c r="U269" s="580">
        <v>0</v>
      </c>
      <c r="V269" s="268">
        <v>6.8062829999999998E-3</v>
      </c>
      <c r="W269" s="580">
        <v>2.2328549999999999E-2</v>
      </c>
      <c r="X269" s="268">
        <v>-2.2421719999999999E-2</v>
      </c>
      <c r="Y269" s="580">
        <v>7.4640510000000002E-3</v>
      </c>
    </row>
    <row r="270" spans="1:30" s="372" customFormat="1">
      <c r="A270" s="180" t="s">
        <v>130</v>
      </c>
      <c r="B270" s="263" t="s">
        <v>17</v>
      </c>
      <c r="C270" s="218" t="s">
        <v>645</v>
      </c>
      <c r="D270" s="182"/>
      <c r="E270" s="172"/>
      <c r="F270" s="264">
        <v>0.28000000000000003</v>
      </c>
      <c r="G270" s="411">
        <v>263.08335099999999</v>
      </c>
      <c r="H270" s="575">
        <v>1.8648946400000155</v>
      </c>
      <c r="I270" s="411">
        <v>0</v>
      </c>
      <c r="J270" s="575">
        <v>263.01550974999998</v>
      </c>
      <c r="K270" s="411">
        <v>1.8644137400000096</v>
      </c>
      <c r="L270" s="575">
        <v>0</v>
      </c>
      <c r="M270" s="577">
        <v>9242014.915000001</v>
      </c>
      <c r="N270" s="265">
        <v>469753</v>
      </c>
      <c r="O270" s="577">
        <v>847</v>
      </c>
      <c r="P270" s="266">
        <v>3.5129607707482795E-2</v>
      </c>
      <c r="Q270" s="578">
        <v>1.5231135258520403E-3</v>
      </c>
      <c r="R270" s="596"/>
      <c r="S270" s="267">
        <v>19.75</v>
      </c>
      <c r="T270" s="395"/>
      <c r="U270" s="580">
        <v>8.5628354430379739E-3</v>
      </c>
      <c r="V270" s="268">
        <v>7.139215E-3</v>
      </c>
      <c r="W270" s="580">
        <v>3.4879180000000003E-2</v>
      </c>
      <c r="X270" s="268">
        <v>-6.6620530000000002E-3</v>
      </c>
      <c r="Y270" s="580">
        <v>1.8677249999999999E-2</v>
      </c>
      <c r="AD270" s="449"/>
    </row>
    <row r="271" spans="1:30">
      <c r="A271" s="180" t="s">
        <v>962</v>
      </c>
      <c r="B271" s="263" t="s">
        <v>17</v>
      </c>
      <c r="C271" s="218" t="s">
        <v>1153</v>
      </c>
      <c r="D271" s="481"/>
      <c r="E271" s="172"/>
      <c r="F271" s="264">
        <v>0.28999999999999998</v>
      </c>
      <c r="G271" s="411">
        <v>948.40372500000001</v>
      </c>
      <c r="H271" s="575">
        <v>99.385793070000048</v>
      </c>
      <c r="I271" s="411">
        <v>99.046049999999994</v>
      </c>
      <c r="J271" s="575">
        <v>948.00099999999998</v>
      </c>
      <c r="K271" s="411">
        <v>99.093798760000112</v>
      </c>
      <c r="L271" s="575">
        <v>98.754099999999994</v>
      </c>
      <c r="M271" s="577">
        <v>113710002.30479999</v>
      </c>
      <c r="N271" s="265">
        <v>4556694</v>
      </c>
      <c r="O271" s="577">
        <v>3481</v>
      </c>
      <c r="P271" s="266">
        <v>0.11989619959031686</v>
      </c>
      <c r="Q271" s="578">
        <v>5.1845939274202313E-4</v>
      </c>
      <c r="R271" s="596"/>
      <c r="S271" s="267">
        <v>25</v>
      </c>
      <c r="U271" s="580">
        <v>4.6199999999999998E-2</v>
      </c>
      <c r="V271" s="268">
        <v>5.0186270000000003E-3</v>
      </c>
      <c r="W271" s="580">
        <v>6.3403609999999999E-2</v>
      </c>
      <c r="X271" s="268">
        <v>2.7387160000000001E-2</v>
      </c>
      <c r="Y271" s="580" t="s">
        <v>157</v>
      </c>
    </row>
    <row r="272" spans="1:30">
      <c r="A272" s="180" t="s">
        <v>553</v>
      </c>
      <c r="B272" s="263" t="s">
        <v>17</v>
      </c>
      <c r="C272" s="218" t="s">
        <v>558</v>
      </c>
      <c r="D272" s="182"/>
      <c r="E272" s="172"/>
      <c r="F272" s="264">
        <v>0.2</v>
      </c>
      <c r="G272" s="411">
        <v>640.65544136000005</v>
      </c>
      <c r="H272" s="575">
        <v>8.9180419999999998</v>
      </c>
      <c r="I272" s="411">
        <v>2.4769999999999999</v>
      </c>
      <c r="J272" s="575">
        <v>640.43399755999997</v>
      </c>
      <c r="K272" s="411">
        <v>8.9235553199999327</v>
      </c>
      <c r="L272" s="575">
        <v>2.48482732</v>
      </c>
      <c r="M272" s="577">
        <v>32909366.265000008</v>
      </c>
      <c r="N272" s="265">
        <v>668682</v>
      </c>
      <c r="O272" s="577">
        <v>3245</v>
      </c>
      <c r="P272" s="266">
        <v>5.136827714307577E-2</v>
      </c>
      <c r="Q272" s="578">
        <v>9.8107175230887429E-4</v>
      </c>
      <c r="R272" s="596"/>
      <c r="S272" s="267">
        <v>49.54</v>
      </c>
      <c r="U272" s="580">
        <v>9.3051069842551466E-3</v>
      </c>
      <c r="V272" s="268">
        <v>1.019576E-2</v>
      </c>
      <c r="W272" s="580">
        <v>4.1015309999999999E-2</v>
      </c>
      <c r="X272" s="268">
        <v>-1.170786E-2</v>
      </c>
      <c r="Y272" s="580">
        <v>1.483279E-2</v>
      </c>
    </row>
    <row r="273" spans="1:30">
      <c r="A273" s="180" t="s">
        <v>152</v>
      </c>
      <c r="B273" s="263" t="s">
        <v>17</v>
      </c>
      <c r="C273" s="218" t="s">
        <v>456</v>
      </c>
      <c r="D273" s="182"/>
      <c r="E273" s="172"/>
      <c r="F273" s="264">
        <v>0.1</v>
      </c>
      <c r="G273" s="411">
        <v>1729.93565878</v>
      </c>
      <c r="H273" s="575">
        <v>74.856686379999871</v>
      </c>
      <c r="I273" s="411">
        <v>64.837149999999994</v>
      </c>
      <c r="J273" s="575">
        <v>1727.9986208799999</v>
      </c>
      <c r="K273" s="411">
        <v>74.865100479999782</v>
      </c>
      <c r="L273" s="575">
        <v>64.857341500000004</v>
      </c>
      <c r="M273" s="577">
        <v>139644005.97892004</v>
      </c>
      <c r="N273" s="265">
        <v>3132661</v>
      </c>
      <c r="O273" s="577">
        <v>6334</v>
      </c>
      <c r="P273" s="266">
        <v>8.0722080772299351E-2</v>
      </c>
      <c r="Q273" s="578">
        <v>5.5506171250409222E-4</v>
      </c>
      <c r="R273" s="596"/>
      <c r="S273" s="267">
        <v>44.87</v>
      </c>
      <c r="U273" s="580">
        <v>9.1874080677512831E-3</v>
      </c>
      <c r="V273" s="268">
        <v>6.0538119999999996E-3</v>
      </c>
      <c r="W273" s="580">
        <v>1.469988E-2</v>
      </c>
      <c r="X273" s="268">
        <v>-3.2894470000000002E-2</v>
      </c>
      <c r="Y273" s="580">
        <v>3.9461030000000003E-3</v>
      </c>
    </row>
    <row r="274" spans="1:30">
      <c r="A274" s="180" t="s">
        <v>137</v>
      </c>
      <c r="B274" s="263" t="s">
        <v>17</v>
      </c>
      <c r="C274" s="218" t="s">
        <v>459</v>
      </c>
      <c r="D274" s="182"/>
      <c r="E274" s="172"/>
      <c r="F274" s="264">
        <v>0.2</v>
      </c>
      <c r="G274" s="411">
        <v>995.34148098000003</v>
      </c>
      <c r="H274" s="575">
        <v>55.476197070000055</v>
      </c>
      <c r="I274" s="411">
        <v>49.900199999999998</v>
      </c>
      <c r="J274" s="575">
        <v>994.93046814000002</v>
      </c>
      <c r="K274" s="411">
        <v>55.473773009999988</v>
      </c>
      <c r="L274" s="575">
        <v>49.900199999999998</v>
      </c>
      <c r="M274" s="577">
        <v>105707946.68000002</v>
      </c>
      <c r="N274" s="265">
        <v>2323018</v>
      </c>
      <c r="O274" s="577">
        <v>6750</v>
      </c>
      <c r="P274" s="266">
        <v>0.10620269394974012</v>
      </c>
      <c r="Q274" s="578">
        <v>5.5019380085493503E-4</v>
      </c>
      <c r="R274" s="596"/>
      <c r="S274" s="267">
        <v>45.78</v>
      </c>
      <c r="U274" s="580">
        <v>8.6781127129750991E-3</v>
      </c>
      <c r="V274" s="268">
        <v>5.9327620000000003E-3</v>
      </c>
      <c r="W274" s="580">
        <v>1.0512760000000001E-2</v>
      </c>
      <c r="X274" s="268">
        <v>-3.7188029999999997E-2</v>
      </c>
      <c r="Y274" s="580">
        <v>2.34497E-3</v>
      </c>
    </row>
    <row r="275" spans="1:30">
      <c r="A275" s="369" t="s">
        <v>289</v>
      </c>
      <c r="B275" s="441"/>
      <c r="C275" s="371"/>
      <c r="D275" s="371"/>
      <c r="E275" s="172"/>
      <c r="F275" s="387"/>
      <c r="G275" s="412"/>
      <c r="H275" s="412"/>
      <c r="I275" s="412"/>
      <c r="J275" s="412"/>
      <c r="K275" s="412"/>
      <c r="L275" s="412"/>
      <c r="M275" s="412"/>
      <c r="N275" s="412"/>
      <c r="O275" s="412"/>
      <c r="P275" s="412"/>
      <c r="Q275" s="412"/>
      <c r="R275" s="586"/>
      <c r="S275" s="412"/>
      <c r="T275" s="586"/>
      <c r="U275" s="412"/>
      <c r="V275" s="412"/>
      <c r="W275" s="412"/>
      <c r="X275" s="412"/>
      <c r="Y275" s="412"/>
    </row>
    <row r="276" spans="1:30">
      <c r="A276" s="180" t="s">
        <v>1290</v>
      </c>
      <c r="B276" s="263" t="s">
        <v>17</v>
      </c>
      <c r="C276" s="218" t="s">
        <v>1294</v>
      </c>
      <c r="D276" s="561"/>
      <c r="E276" s="172"/>
      <c r="F276" s="264">
        <v>0.19</v>
      </c>
      <c r="G276" s="411">
        <v>89.907300000000006</v>
      </c>
      <c r="H276" s="575">
        <v>3.0569000000000002</v>
      </c>
      <c r="I276" s="411">
        <v>3.3298999999999999</v>
      </c>
      <c r="J276" s="575">
        <v>89.907300000000006</v>
      </c>
      <c r="K276" s="411">
        <v>3.0569000000000002</v>
      </c>
      <c r="L276" s="575">
        <v>3.3298999999999999</v>
      </c>
      <c r="M276" s="577">
        <v>5988874.870000001</v>
      </c>
      <c r="N276" s="265">
        <v>63130</v>
      </c>
      <c r="O276" s="577">
        <v>546</v>
      </c>
      <c r="P276" s="266">
        <v>6.6611664125160036E-2</v>
      </c>
      <c r="Q276" s="578">
        <v>2.7850880425560371E-3</v>
      </c>
      <c r="R276" s="596"/>
      <c r="S276" s="267">
        <v>95.14</v>
      </c>
      <c r="U276" s="580">
        <v>3.6699390372083242E-3</v>
      </c>
      <c r="V276" s="268">
        <v>-3.143336E-3</v>
      </c>
      <c r="W276" s="580">
        <v>-2.2052559999999999E-2</v>
      </c>
      <c r="X276" s="268" t="s">
        <v>157</v>
      </c>
      <c r="Y276" s="580" t="s">
        <v>157</v>
      </c>
    </row>
    <row r="277" spans="1:30">
      <c r="A277" s="180" t="s">
        <v>1208</v>
      </c>
      <c r="B277" s="263" t="s">
        <v>144</v>
      </c>
      <c r="C277" s="218" t="s">
        <v>1209</v>
      </c>
      <c r="D277" s="541"/>
      <c r="E277" s="172"/>
      <c r="F277" s="264">
        <v>0.75</v>
      </c>
      <c r="G277" s="411">
        <v>30.163496550000001</v>
      </c>
      <c r="H277" s="575">
        <v>3.7518385500000009</v>
      </c>
      <c r="I277" s="411">
        <v>3.7518385500000004</v>
      </c>
      <c r="J277" s="575">
        <v>15.062711700000001</v>
      </c>
      <c r="K277" s="411">
        <v>3.8887499999999999</v>
      </c>
      <c r="L277" s="575">
        <v>3.8887499999999999</v>
      </c>
      <c r="M277" s="577">
        <v>4339283.7</v>
      </c>
      <c r="N277" s="265">
        <v>471038</v>
      </c>
      <c r="O277" s="577">
        <v>38</v>
      </c>
      <c r="P277" s="266">
        <v>0.14385877621339627</v>
      </c>
      <c r="Q277" s="578">
        <v>2.3686687855704832E-3</v>
      </c>
      <c r="R277" s="596"/>
      <c r="S277" s="267">
        <v>9.16</v>
      </c>
      <c r="U277" s="580">
        <v>2.9475982532751095E-2</v>
      </c>
      <c r="V277" s="268">
        <v>-1.090513E-3</v>
      </c>
      <c r="W277" s="580">
        <v>5.9636419999999999E-3</v>
      </c>
      <c r="X277" s="268" t="s">
        <v>157</v>
      </c>
      <c r="Y277" s="580" t="s">
        <v>157</v>
      </c>
    </row>
    <row r="278" spans="1:30">
      <c r="A278" s="180" t="s">
        <v>999</v>
      </c>
      <c r="B278" s="263" t="s">
        <v>144</v>
      </c>
      <c r="C278" s="218" t="s">
        <v>1000</v>
      </c>
      <c r="D278" s="498"/>
      <c r="E278" s="172"/>
      <c r="F278" s="264">
        <v>0.95</v>
      </c>
      <c r="G278" s="411">
        <v>147.54279991999999</v>
      </c>
      <c r="H278" s="575">
        <v>-5.7946340200000108</v>
      </c>
      <c r="I278" s="411">
        <v>-2.50669684</v>
      </c>
      <c r="J278" s="575">
        <v>146.87022031999999</v>
      </c>
      <c r="K278" s="411">
        <v>-5.7798962199999986</v>
      </c>
      <c r="L278" s="575">
        <v>-2.50669684</v>
      </c>
      <c r="M278" s="577">
        <v>14178110.975</v>
      </c>
      <c r="N278" s="265">
        <v>1408226</v>
      </c>
      <c r="O278" s="577">
        <v>1630</v>
      </c>
      <c r="P278" s="266">
        <v>9.6094902514304956E-2</v>
      </c>
      <c r="Q278" s="578">
        <v>2.2238057462887744E-3</v>
      </c>
      <c r="R278" s="596"/>
      <c r="S278" s="267">
        <v>10.039999999999999</v>
      </c>
      <c r="U278" s="580">
        <v>4.6812749003984064E-2</v>
      </c>
      <c r="V278" s="268">
        <v>-1.7642270000000002E-2</v>
      </c>
      <c r="W278" s="580">
        <v>0.1224277</v>
      </c>
      <c r="X278" s="268">
        <v>8.035749E-3</v>
      </c>
      <c r="Y278" s="580" t="s">
        <v>157</v>
      </c>
    </row>
    <row r="279" spans="1:30">
      <c r="A279" s="180" t="s">
        <v>1381</v>
      </c>
      <c r="B279" s="263" t="s">
        <v>144</v>
      </c>
      <c r="C279" s="218" t="s">
        <v>1384</v>
      </c>
      <c r="D279" s="604"/>
      <c r="E279" s="172"/>
      <c r="F279" s="264">
        <v>0.5</v>
      </c>
      <c r="G279" s="411">
        <v>0.498</v>
      </c>
      <c r="H279" s="575">
        <v>0.25030000000000002</v>
      </c>
      <c r="I279" s="411">
        <v>0.249</v>
      </c>
      <c r="J279" s="575">
        <v>0.498</v>
      </c>
      <c r="K279" s="411">
        <v>0.25030000000000002</v>
      </c>
      <c r="L279" s="575">
        <v>0.249</v>
      </c>
      <c r="M279" s="577">
        <v>1726401.1199999999</v>
      </c>
      <c r="N279" s="265">
        <v>34779</v>
      </c>
      <c r="O279" s="577">
        <v>16</v>
      </c>
      <c r="P279" s="266">
        <v>3.4666689156626505</v>
      </c>
      <c r="Q279" s="578">
        <v>2.3356953352902856E-3</v>
      </c>
      <c r="R279" s="596"/>
      <c r="S279" s="267">
        <v>49.8</v>
      </c>
      <c r="U279" s="580">
        <v>1.2865883534136549E-2</v>
      </c>
      <c r="V279" s="268">
        <v>6.6623359999999996E-3</v>
      </c>
      <c r="W279" s="580" t="s">
        <v>157</v>
      </c>
      <c r="X279" s="268" t="s">
        <v>157</v>
      </c>
      <c r="Y279" s="580" t="s">
        <v>157</v>
      </c>
    </row>
    <row r="280" spans="1:30">
      <c r="A280" s="180" t="s">
        <v>479</v>
      </c>
      <c r="B280" s="263" t="s">
        <v>17</v>
      </c>
      <c r="C280" s="218" t="s">
        <v>546</v>
      </c>
      <c r="D280" s="182"/>
      <c r="E280" s="172"/>
      <c r="F280" s="264">
        <v>0.26</v>
      </c>
      <c r="G280" s="411">
        <v>264.80362596000003</v>
      </c>
      <c r="H280" s="575">
        <v>21.548197740000038</v>
      </c>
      <c r="I280" s="411">
        <v>22.695</v>
      </c>
      <c r="J280" s="575">
        <v>264.61888865999998</v>
      </c>
      <c r="K280" s="411">
        <v>21.544968340000004</v>
      </c>
      <c r="L280" s="575">
        <v>22.690914899999999</v>
      </c>
      <c r="M280" s="577">
        <v>33530846.553345002</v>
      </c>
      <c r="N280" s="265">
        <v>372076</v>
      </c>
      <c r="O280" s="577">
        <v>1552</v>
      </c>
      <c r="P280" s="266">
        <v>0.12662533011692978</v>
      </c>
      <c r="Q280" s="578">
        <v>2.0466542919609339E-3</v>
      </c>
      <c r="R280" s="596"/>
      <c r="S280" s="267">
        <v>90.78</v>
      </c>
      <c r="U280" s="580">
        <v>2.4788863185723726E-2</v>
      </c>
      <c r="V280" s="268">
        <v>-4.7143949999999997E-3</v>
      </c>
      <c r="W280" s="580">
        <v>-1.316531E-2</v>
      </c>
      <c r="X280" s="268">
        <v>-4.612948E-2</v>
      </c>
      <c r="Y280" s="580">
        <v>-4.557238E-4</v>
      </c>
    </row>
    <row r="281" spans="1:30">
      <c r="A281" s="180" t="s">
        <v>480</v>
      </c>
      <c r="B281" s="263" t="s">
        <v>17</v>
      </c>
      <c r="C281" s="218" t="s">
        <v>487</v>
      </c>
      <c r="D281" s="182"/>
      <c r="E281" s="172"/>
      <c r="F281" s="264">
        <v>0.56000000000000005</v>
      </c>
      <c r="G281" s="411">
        <v>138.96127104000001</v>
      </c>
      <c r="H281" s="575">
        <v>1.6534242400000394</v>
      </c>
      <c r="I281" s="411">
        <v>0.91040000000004251</v>
      </c>
      <c r="J281" s="575">
        <v>142.60287104000003</v>
      </c>
      <c r="K281" s="411">
        <v>5.2950242400000391</v>
      </c>
      <c r="L281" s="575">
        <v>4.5519999999999996</v>
      </c>
      <c r="M281" s="577">
        <v>15272828.024999997</v>
      </c>
      <c r="N281" s="265">
        <v>168345</v>
      </c>
      <c r="O281" s="577">
        <v>1420</v>
      </c>
      <c r="P281" s="266">
        <v>0.10990708353987141</v>
      </c>
      <c r="Q281" s="578">
        <v>2.1837729027138265E-3</v>
      </c>
      <c r="R281" s="596"/>
      <c r="S281" s="267">
        <v>91.04</v>
      </c>
      <c r="U281" s="580">
        <v>4.1115992970123021E-2</v>
      </c>
      <c r="V281" s="268">
        <v>5.4113750000000004E-3</v>
      </c>
      <c r="W281" s="580">
        <v>5.018628E-2</v>
      </c>
      <c r="X281" s="268">
        <v>2.489457E-3</v>
      </c>
      <c r="Y281" s="580">
        <v>1.4205799999999999E-2</v>
      </c>
    </row>
    <row r="282" spans="1:30">
      <c r="A282" s="180" t="s">
        <v>481</v>
      </c>
      <c r="B282" s="263" t="s">
        <v>17</v>
      </c>
      <c r="C282" s="218" t="s">
        <v>488</v>
      </c>
      <c r="D282" s="182"/>
      <c r="E282" s="172"/>
      <c r="F282" s="264">
        <v>0.51</v>
      </c>
      <c r="G282" s="411">
        <v>85.009843290000006</v>
      </c>
      <c r="H282" s="575">
        <v>34.740428490000006</v>
      </c>
      <c r="I282" s="411">
        <v>35.419199999999996</v>
      </c>
      <c r="J282" s="575">
        <v>86.485643290000013</v>
      </c>
      <c r="K282" s="411">
        <v>36.216228490000006</v>
      </c>
      <c r="L282" s="575">
        <v>36.895000000000003</v>
      </c>
      <c r="M282" s="577">
        <v>42694769.485528998</v>
      </c>
      <c r="N282" s="265">
        <v>586304</v>
      </c>
      <c r="O282" s="577">
        <v>820</v>
      </c>
      <c r="P282" s="266">
        <v>0.50223324538878811</v>
      </c>
      <c r="Q282" s="578">
        <v>3.3134287262310807E-3</v>
      </c>
      <c r="R282" s="596"/>
      <c r="S282" s="267">
        <v>73.78</v>
      </c>
      <c r="U282" s="580">
        <v>4.2091379777717534E-2</v>
      </c>
      <c r="V282" s="268">
        <v>-1.363636E-2</v>
      </c>
      <c r="W282" s="580">
        <v>1.3933269999999999E-2</v>
      </c>
      <c r="X282" s="268">
        <v>-6.2265870000000001E-2</v>
      </c>
      <c r="Y282" s="580">
        <v>-1.0968E-2</v>
      </c>
    </row>
    <row r="283" spans="1:30">
      <c r="A283" s="180" t="s">
        <v>970</v>
      </c>
      <c r="B283" s="263" t="s">
        <v>17</v>
      </c>
      <c r="C283" s="218" t="s">
        <v>1873</v>
      </c>
      <c r="D283" s="488"/>
      <c r="E283" s="172"/>
      <c r="F283" s="264">
        <v>0.49</v>
      </c>
      <c r="G283" s="411">
        <v>285.16106053999994</v>
      </c>
      <c r="H283" s="575">
        <v>6.2818681999999288</v>
      </c>
      <c r="I283" s="411">
        <v>4.9127999999999235</v>
      </c>
      <c r="J283" s="575">
        <v>284.92231893000002</v>
      </c>
      <c r="K283" s="411">
        <v>6.2807018999999764</v>
      </c>
      <c r="L283" s="575">
        <v>4.9127999999999998</v>
      </c>
      <c r="M283" s="577">
        <v>7592782.1334200008</v>
      </c>
      <c r="N283" s="265">
        <v>373795</v>
      </c>
      <c r="O283" s="577">
        <v>531</v>
      </c>
      <c r="P283" s="266">
        <v>2.6626293642763858E-2</v>
      </c>
      <c r="Q283" s="578">
        <v>2.2996639520788155E-3</v>
      </c>
      <c r="R283" s="596"/>
      <c r="S283" s="267">
        <v>20.47</v>
      </c>
      <c r="U283" s="580">
        <v>2.6849535906204199E-2</v>
      </c>
      <c r="V283" s="268">
        <v>4.90918E-3</v>
      </c>
      <c r="W283" s="580">
        <v>-1.0016270000000001E-2</v>
      </c>
      <c r="X283" s="268">
        <v>-5.1856079999999999E-2</v>
      </c>
      <c r="Y283" s="580" t="s">
        <v>157</v>
      </c>
    </row>
    <row r="284" spans="1:30">
      <c r="A284" s="180" t="s">
        <v>1163</v>
      </c>
      <c r="B284" s="263" t="s">
        <v>144</v>
      </c>
      <c r="C284" s="218" t="s">
        <v>1164</v>
      </c>
      <c r="D284" s="534"/>
      <c r="E284" s="172"/>
      <c r="F284" s="264">
        <v>0.59</v>
      </c>
      <c r="G284" s="411">
        <v>32.11897227</v>
      </c>
      <c r="H284" s="575">
        <v>-0.57504021000000094</v>
      </c>
      <c r="I284" s="411">
        <v>3.2736900000000001E-3</v>
      </c>
      <c r="J284" s="575">
        <v>31.612233379999999</v>
      </c>
      <c r="K284" s="411">
        <v>-0.56591526000000159</v>
      </c>
      <c r="L284" s="575">
        <v>3.2736900000000001E-3</v>
      </c>
      <c r="M284" s="577">
        <v>2728674.6950000008</v>
      </c>
      <c r="N284" s="265">
        <v>325358</v>
      </c>
      <c r="O284" s="577">
        <v>267</v>
      </c>
      <c r="P284" s="266">
        <v>8.4955230574069701E-2</v>
      </c>
      <c r="Q284" s="578">
        <v>3.0369689428945022E-3</v>
      </c>
      <c r="R284" s="596"/>
      <c r="S284" s="267">
        <v>8.33</v>
      </c>
      <c r="U284" s="580">
        <v>5.7322929171668667E-2</v>
      </c>
      <c r="V284" s="268">
        <v>-1.302212E-2</v>
      </c>
      <c r="W284" s="580">
        <v>-2.2716110000000001E-2</v>
      </c>
      <c r="X284" s="268" t="s">
        <v>157</v>
      </c>
      <c r="Y284" s="580" t="s">
        <v>157</v>
      </c>
    </row>
    <row r="285" spans="1:30" s="372" customFormat="1">
      <c r="A285" s="180" t="s">
        <v>1008</v>
      </c>
      <c r="B285" s="263" t="s">
        <v>17</v>
      </c>
      <c r="C285" s="218" t="s">
        <v>1867</v>
      </c>
      <c r="D285" s="502"/>
      <c r="E285" s="172"/>
      <c r="F285" s="264">
        <v>0.22</v>
      </c>
      <c r="G285" s="411">
        <v>165.06217035</v>
      </c>
      <c r="H285" s="575">
        <v>14.22529975</v>
      </c>
      <c r="I285" s="411">
        <v>18.726399999999973</v>
      </c>
      <c r="J285" s="575">
        <v>165.06217035</v>
      </c>
      <c r="K285" s="411">
        <v>14.22529975</v>
      </c>
      <c r="L285" s="575">
        <v>18.726400000000002</v>
      </c>
      <c r="M285" s="577">
        <v>35530508.454999998</v>
      </c>
      <c r="N285" s="265">
        <v>2460070</v>
      </c>
      <c r="O285" s="577">
        <v>2355</v>
      </c>
      <c r="P285" s="266">
        <v>0.21525530883097346</v>
      </c>
      <c r="Q285" s="578">
        <v>1.4571934116523765E-3</v>
      </c>
      <c r="R285" s="596"/>
      <c r="S285" s="267">
        <v>14.63</v>
      </c>
      <c r="T285" s="395"/>
      <c r="U285" s="580">
        <v>2.6149008885850991E-2</v>
      </c>
      <c r="V285" s="268">
        <v>-3.0483760000000002E-2</v>
      </c>
      <c r="W285" s="580">
        <v>-0.14682339999999999</v>
      </c>
      <c r="X285" s="268">
        <v>-0.132267</v>
      </c>
      <c r="Y285" s="580" t="s">
        <v>157</v>
      </c>
      <c r="AD285" s="449"/>
    </row>
    <row r="286" spans="1:30" s="372" customFormat="1">
      <c r="A286" s="180" t="s">
        <v>1420</v>
      </c>
      <c r="B286" s="263" t="s">
        <v>17</v>
      </c>
      <c r="C286" s="218" t="s">
        <v>1429</v>
      </c>
      <c r="D286" s="611"/>
      <c r="E286" s="172"/>
      <c r="F286" s="264">
        <v>0.22</v>
      </c>
      <c r="G286" s="411">
        <v>39.309683450000001</v>
      </c>
      <c r="H286" s="575">
        <v>13.206968630000002</v>
      </c>
      <c r="I286" s="411">
        <v>12.416450069999996</v>
      </c>
      <c r="J286" s="575">
        <v>39.309683450000001</v>
      </c>
      <c r="K286" s="411">
        <v>13.206968630000002</v>
      </c>
      <c r="L286" s="575">
        <v>12.41645007</v>
      </c>
      <c r="M286" s="577">
        <v>16089735.359999999</v>
      </c>
      <c r="N286" s="265">
        <v>312937</v>
      </c>
      <c r="O286" s="577">
        <v>866</v>
      </c>
      <c r="P286" s="266">
        <v>0.40930717186937809</v>
      </c>
      <c r="Q286" s="578">
        <v>7.3160607347553673E-4</v>
      </c>
      <c r="R286" s="596"/>
      <c r="S286" s="267">
        <v>51.72</v>
      </c>
      <c r="T286" s="395"/>
      <c r="U286" s="580">
        <v>1.4114462490332561E-2</v>
      </c>
      <c r="V286" s="268">
        <v>3.501928E-2</v>
      </c>
      <c r="W286" s="580" t="s">
        <v>157</v>
      </c>
      <c r="X286" s="268" t="s">
        <v>157</v>
      </c>
      <c r="Y286" s="580" t="s">
        <v>157</v>
      </c>
      <c r="AD286" s="449"/>
    </row>
    <row r="287" spans="1:30" s="372" customFormat="1">
      <c r="A287" s="180" t="s">
        <v>1407</v>
      </c>
      <c r="B287" s="263" t="s">
        <v>17</v>
      </c>
      <c r="C287" s="218" t="s">
        <v>1411</v>
      </c>
      <c r="D287" s="609"/>
      <c r="E287" s="172"/>
      <c r="F287" s="264">
        <v>0.3</v>
      </c>
      <c r="G287" s="411">
        <v>3.8479999999999994</v>
      </c>
      <c r="H287" s="575">
        <v>-4.4000000000000462E-2</v>
      </c>
      <c r="I287" s="411">
        <v>0</v>
      </c>
      <c r="J287" s="575">
        <v>3.8479999999999994</v>
      </c>
      <c r="K287" s="411">
        <v>-4.4000000000000462E-2</v>
      </c>
      <c r="L287" s="575">
        <v>0</v>
      </c>
      <c r="M287" s="577">
        <v>185739.91999999998</v>
      </c>
      <c r="N287" s="265">
        <v>19438</v>
      </c>
      <c r="O287" s="577">
        <v>21</v>
      </c>
      <c r="P287" s="266">
        <v>4.8269209979209977E-2</v>
      </c>
      <c r="Q287" s="578">
        <v>3.6704733213815889E-3</v>
      </c>
      <c r="R287" s="596"/>
      <c r="S287" s="267">
        <v>9.6300000000000008</v>
      </c>
      <c r="T287" s="395"/>
      <c r="U287" s="580">
        <v>1.0218380062305294E-2</v>
      </c>
      <c r="V287" s="268">
        <v>-1.027749E-2</v>
      </c>
      <c r="W287" s="580" t="s">
        <v>157</v>
      </c>
      <c r="X287" s="268" t="s">
        <v>157</v>
      </c>
      <c r="Y287" s="580" t="s">
        <v>157</v>
      </c>
      <c r="AD287" s="449"/>
    </row>
    <row r="288" spans="1:30" s="372" customFormat="1">
      <c r="A288" s="180" t="s">
        <v>1280</v>
      </c>
      <c r="B288" s="263" t="s">
        <v>17</v>
      </c>
      <c r="C288" s="218" t="s">
        <v>1298</v>
      </c>
      <c r="D288" s="558"/>
      <c r="E288" s="172"/>
      <c r="F288" s="264">
        <v>0.4</v>
      </c>
      <c r="G288" s="411">
        <v>6.6043962399999998</v>
      </c>
      <c r="H288" s="575">
        <v>1.0545027300000005</v>
      </c>
      <c r="I288" s="411">
        <v>1.016</v>
      </c>
      <c r="J288" s="575">
        <v>6.6043962399999998</v>
      </c>
      <c r="K288" s="411">
        <v>1.0545027300000005</v>
      </c>
      <c r="L288" s="575">
        <v>1.016</v>
      </c>
      <c r="M288" s="577">
        <v>1819535.21</v>
      </c>
      <c r="N288" s="265">
        <v>180669</v>
      </c>
      <c r="O288" s="577">
        <v>130</v>
      </c>
      <c r="P288" s="266">
        <v>0.27550364088996571</v>
      </c>
      <c r="Q288" s="578">
        <v>4.7800076574853701E-3</v>
      </c>
      <c r="R288" s="596"/>
      <c r="S288" s="267">
        <v>10.08</v>
      </c>
      <c r="T288" s="395"/>
      <c r="U288" s="580">
        <v>4.6164285714285713E-2</v>
      </c>
      <c r="V288" s="268">
        <v>-9.9108029999999997E-4</v>
      </c>
      <c r="W288" s="580">
        <v>2.4258559999999998E-2</v>
      </c>
      <c r="X288" s="268" t="s">
        <v>157</v>
      </c>
      <c r="Y288" s="580" t="s">
        <v>157</v>
      </c>
      <c r="AD288" s="449"/>
    </row>
    <row r="289" spans="1:30" s="372" customFormat="1">
      <c r="A289" s="180" t="s">
        <v>1281</v>
      </c>
      <c r="B289" s="263" t="s">
        <v>17</v>
      </c>
      <c r="C289" s="218" t="s">
        <v>1299</v>
      </c>
      <c r="D289" s="558"/>
      <c r="E289" s="172"/>
      <c r="F289" s="264">
        <v>0.2</v>
      </c>
      <c r="G289" s="411">
        <v>563.21570844000007</v>
      </c>
      <c r="H289" s="575">
        <v>37.828295950000104</v>
      </c>
      <c r="I289" s="411">
        <v>40.65600000000007</v>
      </c>
      <c r="J289" s="575">
        <v>563.21570844000007</v>
      </c>
      <c r="K289" s="411">
        <v>37.828295950000104</v>
      </c>
      <c r="L289" s="575">
        <v>40.655999999999999</v>
      </c>
      <c r="M289" s="577">
        <v>57358981.589000002</v>
      </c>
      <c r="N289" s="265">
        <v>6226610</v>
      </c>
      <c r="O289" s="577">
        <v>2042</v>
      </c>
      <c r="P289" s="266">
        <v>0.10184194213594189</v>
      </c>
      <c r="Q289" s="578">
        <v>1.4990257125298348E-3</v>
      </c>
      <c r="R289" s="596"/>
      <c r="S289" s="267">
        <v>9.24</v>
      </c>
      <c r="T289" s="395"/>
      <c r="U289" s="580">
        <v>2.0445887445887444E-2</v>
      </c>
      <c r="V289" s="268">
        <v>-5.3821310000000001E-3</v>
      </c>
      <c r="W289" s="580">
        <v>-4.5916439999999996E-2</v>
      </c>
      <c r="X289" s="268" t="s">
        <v>157</v>
      </c>
      <c r="Y289" s="580" t="s">
        <v>157</v>
      </c>
      <c r="AD289" s="449"/>
    </row>
    <row r="290" spans="1:30" s="372" customFormat="1">
      <c r="A290" s="180" t="s">
        <v>701</v>
      </c>
      <c r="B290" s="263" t="s">
        <v>17</v>
      </c>
      <c r="C290" s="218" t="s">
        <v>700</v>
      </c>
      <c r="D290" s="182"/>
      <c r="E290" s="172"/>
      <c r="F290" s="264">
        <v>0.2</v>
      </c>
      <c r="G290" s="411">
        <v>829.43996331000005</v>
      </c>
      <c r="H290" s="575">
        <v>27.628795680000184</v>
      </c>
      <c r="I290" s="411">
        <v>32.332650000000001</v>
      </c>
      <c r="J290" s="575">
        <v>829.41613069000005</v>
      </c>
      <c r="K290" s="411">
        <v>27.627545380000115</v>
      </c>
      <c r="L290" s="575">
        <v>32.331267220000001</v>
      </c>
      <c r="M290" s="577">
        <v>53089858.786004014</v>
      </c>
      <c r="N290" s="265">
        <v>1307744</v>
      </c>
      <c r="O290" s="577">
        <v>3454</v>
      </c>
      <c r="P290" s="266">
        <v>6.4006873474170764E-2</v>
      </c>
      <c r="Q290" s="578">
        <v>5.4129111085999355E-4</v>
      </c>
      <c r="R290" s="596"/>
      <c r="S290" s="267">
        <v>40.67</v>
      </c>
      <c r="T290" s="395"/>
      <c r="U290" s="580">
        <v>1.7393361199901647E-2</v>
      </c>
      <c r="V290" s="268">
        <v>-5.8665360000000003E-3</v>
      </c>
      <c r="W290" s="580">
        <v>-2.6886630000000002E-2</v>
      </c>
      <c r="X290" s="268">
        <v>-4.8544820000000002E-2</v>
      </c>
      <c r="Y290" s="580">
        <v>-5.8505750000000002E-3</v>
      </c>
      <c r="AD290" s="449"/>
    </row>
    <row r="291" spans="1:30">
      <c r="A291" s="180" t="s">
        <v>486</v>
      </c>
      <c r="B291" s="263" t="s">
        <v>17</v>
      </c>
      <c r="C291" s="218" t="s">
        <v>494</v>
      </c>
      <c r="D291" s="182"/>
      <c r="E291" s="172"/>
      <c r="F291" s="264">
        <v>0.3</v>
      </c>
      <c r="G291" s="411">
        <v>144.24006259000001</v>
      </c>
      <c r="H291" s="575">
        <v>-7.1194568499999944</v>
      </c>
      <c r="I291" s="411">
        <v>-6.5117500000000001</v>
      </c>
      <c r="J291" s="575">
        <v>144.24006259000001</v>
      </c>
      <c r="K291" s="411">
        <v>-7.1078005300000013</v>
      </c>
      <c r="L291" s="575">
        <v>-6.5001404800000007</v>
      </c>
      <c r="M291" s="577">
        <v>9533515.6300000008</v>
      </c>
      <c r="N291" s="265">
        <v>257200</v>
      </c>
      <c r="O291" s="577">
        <v>1529</v>
      </c>
      <c r="P291" s="266">
        <v>6.609478295290859E-2</v>
      </c>
      <c r="Q291" s="578">
        <v>8.4467355836305869E-4</v>
      </c>
      <c r="R291" s="596"/>
      <c r="S291" s="267">
        <v>37.21</v>
      </c>
      <c r="U291" s="580">
        <v>2.4147272238645524E-2</v>
      </c>
      <c r="V291" s="268">
        <v>-4.0149890000000001E-3</v>
      </c>
      <c r="W291" s="580">
        <v>-1.588943E-2</v>
      </c>
      <c r="X291" s="268">
        <v>-4.6562150000000004E-2</v>
      </c>
      <c r="Y291" s="580">
        <v>-2.3890910000000003E-3</v>
      </c>
    </row>
    <row r="292" spans="1:30">
      <c r="A292" s="180" t="s">
        <v>862</v>
      </c>
      <c r="B292" s="263" t="s">
        <v>17</v>
      </c>
      <c r="C292" s="218" t="s">
        <v>873</v>
      </c>
      <c r="D292" s="423"/>
      <c r="E292" s="172"/>
      <c r="F292" s="264">
        <v>0.26</v>
      </c>
      <c r="G292" s="411">
        <v>81.138766799999999</v>
      </c>
      <c r="H292" s="575">
        <v>-0.48866999999999999</v>
      </c>
      <c r="I292" s="411">
        <v>0</v>
      </c>
      <c r="J292" s="575">
        <v>80.898340879999992</v>
      </c>
      <c r="K292" s="411">
        <v>-0.43711</v>
      </c>
      <c r="L292" s="575">
        <v>4.9812000000000002E-2</v>
      </c>
      <c r="M292" s="577">
        <v>3164834.6700000004</v>
      </c>
      <c r="N292" s="265">
        <v>76643</v>
      </c>
      <c r="O292" s="577">
        <v>543</v>
      </c>
      <c r="P292" s="266">
        <v>3.9005210392228942E-2</v>
      </c>
      <c r="Q292" s="578">
        <v>1.7605865008359077E-3</v>
      </c>
      <c r="R292" s="596"/>
      <c r="S292" s="267">
        <v>41.51</v>
      </c>
      <c r="U292" s="580">
        <v>1.8601999518188393E-2</v>
      </c>
      <c r="V292" s="268">
        <v>-5.9865900000000008E-3</v>
      </c>
      <c r="W292" s="580">
        <v>-2.603832E-2</v>
      </c>
      <c r="X292" s="268">
        <v>-4.905648E-2</v>
      </c>
      <c r="Y292" s="580">
        <v>-5.5982250000000001E-3</v>
      </c>
    </row>
    <row r="293" spans="1:30">
      <c r="A293" s="180" t="s">
        <v>485</v>
      </c>
      <c r="B293" s="263" t="s">
        <v>17</v>
      </c>
      <c r="C293" s="218" t="s">
        <v>495</v>
      </c>
      <c r="D293" s="182"/>
      <c r="E293" s="172"/>
      <c r="F293" s="264">
        <v>0.2</v>
      </c>
      <c r="G293" s="411">
        <v>870.1476184500001</v>
      </c>
      <c r="H293" s="575">
        <v>11.765943440000058</v>
      </c>
      <c r="I293" s="411">
        <v>15.369750000000002</v>
      </c>
      <c r="J293" s="575">
        <v>869.97039195000002</v>
      </c>
      <c r="K293" s="411">
        <v>11.747864300000071</v>
      </c>
      <c r="L293" s="575">
        <v>15.3510027</v>
      </c>
      <c r="M293" s="577">
        <v>59954152.821936011</v>
      </c>
      <c r="N293" s="265">
        <v>1584155</v>
      </c>
      <c r="O293" s="577">
        <v>4254</v>
      </c>
      <c r="P293" s="266">
        <v>6.8901128441554271E-2</v>
      </c>
      <c r="Q293" s="578">
        <v>5.661018813603075E-4</v>
      </c>
      <c r="R293" s="596"/>
      <c r="S293" s="267">
        <v>37.950000000000003</v>
      </c>
      <c r="U293" s="580">
        <v>1.2501870882740448E-2</v>
      </c>
      <c r="V293" s="268">
        <v>-4.4596010000000005E-3</v>
      </c>
      <c r="W293" s="580">
        <v>-2.7770160000000002E-2</v>
      </c>
      <c r="X293" s="268">
        <v>-4.5880959999999998E-2</v>
      </c>
      <c r="Y293" s="580">
        <v>-5.3643379999999997E-3</v>
      </c>
    </row>
    <row r="294" spans="1:30">
      <c r="A294" s="180" t="s">
        <v>900</v>
      </c>
      <c r="B294" s="263" t="s">
        <v>144</v>
      </c>
      <c r="C294" s="218" t="s">
        <v>904</v>
      </c>
      <c r="D294" s="436"/>
      <c r="E294" s="172"/>
      <c r="F294" s="264">
        <v>0.5</v>
      </c>
      <c r="G294" s="411">
        <v>727.22761080000009</v>
      </c>
      <c r="H294" s="575">
        <v>-30.955152719999909</v>
      </c>
      <c r="I294" s="411">
        <v>-35.918705999999908</v>
      </c>
      <c r="J294" s="575">
        <v>730.40558640000006</v>
      </c>
      <c r="K294" s="411">
        <v>-26.978673439999938</v>
      </c>
      <c r="L294" s="575">
        <v>-31.936999200000002</v>
      </c>
      <c r="M294" s="577">
        <v>59025046.794999994</v>
      </c>
      <c r="N294" s="265">
        <v>2401406</v>
      </c>
      <c r="O294" s="577">
        <v>3069</v>
      </c>
      <c r="P294" s="266">
        <v>8.1164474393468661E-2</v>
      </c>
      <c r="Q294" s="578">
        <v>1.4860151342040888E-3</v>
      </c>
      <c r="R294" s="596"/>
      <c r="S294" s="267">
        <v>24.57</v>
      </c>
      <c r="U294" s="580">
        <v>1.2254538054538055E-2</v>
      </c>
      <c r="V294" s="268">
        <v>5.3191489999999996E-3</v>
      </c>
      <c r="W294" s="580">
        <v>4.5372919999999997E-2</v>
      </c>
      <c r="X294" s="268">
        <v>1.6242980000000001E-2</v>
      </c>
      <c r="Y294" s="580" t="s">
        <v>157</v>
      </c>
    </row>
    <row r="295" spans="1:30">
      <c r="A295" s="369" t="s">
        <v>941</v>
      </c>
      <c r="B295" s="441"/>
      <c r="C295" s="371"/>
      <c r="D295" s="371"/>
      <c r="E295" s="172"/>
      <c r="F295" s="387"/>
      <c r="G295" s="412"/>
      <c r="H295" s="412"/>
      <c r="I295" s="412"/>
      <c r="J295" s="412"/>
      <c r="K295" s="412"/>
      <c r="L295" s="412"/>
      <c r="M295" s="412"/>
      <c r="N295" s="412"/>
      <c r="O295" s="412"/>
      <c r="P295" s="412"/>
      <c r="Q295" s="412"/>
      <c r="R295" s="586"/>
      <c r="S295" s="412"/>
      <c r="T295" s="586"/>
      <c r="U295" s="412"/>
      <c r="V295" s="412"/>
      <c r="W295" s="412"/>
      <c r="X295" s="412"/>
      <c r="Y295" s="412"/>
    </row>
    <row r="296" spans="1:30">
      <c r="A296" s="180" t="s">
        <v>129</v>
      </c>
      <c r="B296" s="263" t="s">
        <v>17</v>
      </c>
      <c r="C296" s="218" t="s">
        <v>135</v>
      </c>
      <c r="D296" s="457"/>
      <c r="E296" s="172"/>
      <c r="F296" s="264">
        <v>0.18</v>
      </c>
      <c r="G296" s="411">
        <v>3236.7202895999999</v>
      </c>
      <c r="H296" s="575">
        <v>165.2408975999999</v>
      </c>
      <c r="I296" s="411">
        <v>165.85213727999965</v>
      </c>
      <c r="J296" s="575">
        <v>3209.7630128000001</v>
      </c>
      <c r="K296" s="411">
        <v>165.6250478000002</v>
      </c>
      <c r="L296" s="575">
        <v>166.23084640000002</v>
      </c>
      <c r="M296" s="577">
        <v>626557763.49323416</v>
      </c>
      <c r="N296" s="265">
        <v>12494937</v>
      </c>
      <c r="O296" s="577">
        <v>9050</v>
      </c>
      <c r="P296" s="266">
        <v>0.19357797629484547</v>
      </c>
      <c r="Q296" s="578">
        <v>1.9930270629925996E-4</v>
      </c>
      <c r="R296" s="596"/>
      <c r="S296" s="267">
        <v>50.24</v>
      </c>
      <c r="U296" s="580">
        <v>3.4411504777070064E-2</v>
      </c>
      <c r="V296" s="268">
        <v>3.3698370000000001E-3</v>
      </c>
      <c r="W296" s="580">
        <v>3.4862190000000001E-2</v>
      </c>
      <c r="X296" s="268">
        <v>1.4812780000000001E-2</v>
      </c>
      <c r="Y296" s="580">
        <v>1.4735990000000001E-2</v>
      </c>
    </row>
    <row r="297" spans="1:30">
      <c r="A297" s="180" t="s">
        <v>664</v>
      </c>
      <c r="B297" s="263" t="s">
        <v>17</v>
      </c>
      <c r="C297" s="218" t="s">
        <v>669</v>
      </c>
      <c r="D297" s="457"/>
      <c r="E297" s="172"/>
      <c r="F297" s="264">
        <v>7.0000000000000007E-2</v>
      </c>
      <c r="G297" s="411">
        <v>692.64621800999998</v>
      </c>
      <c r="H297" s="575">
        <v>6.7074638500000239</v>
      </c>
      <c r="I297" s="411">
        <v>6.77556738</v>
      </c>
      <c r="J297" s="575">
        <v>692.64621800999998</v>
      </c>
      <c r="K297" s="411">
        <v>6.7074638500000239</v>
      </c>
      <c r="L297" s="575">
        <v>6.77556738</v>
      </c>
      <c r="M297" s="577">
        <v>66042208.49000001</v>
      </c>
      <c r="N297" s="265">
        <v>656447</v>
      </c>
      <c r="O297" s="577">
        <v>3410</v>
      </c>
      <c r="P297" s="266">
        <v>9.5347677894989297E-2</v>
      </c>
      <c r="Q297" s="578">
        <v>1.3158374097688906E-4</v>
      </c>
      <c r="R297" s="596"/>
      <c r="S297" s="267">
        <v>100.74</v>
      </c>
      <c r="U297" s="580">
        <v>3.0582539209847135E-2</v>
      </c>
      <c r="V297" s="268">
        <v>4.0147220000000001E-3</v>
      </c>
      <c r="W297" s="580">
        <v>3.4728249999999995E-2</v>
      </c>
      <c r="X297" s="268">
        <v>1.2750649999999999E-2</v>
      </c>
      <c r="Y297" s="580">
        <v>1.2594510000000001E-2</v>
      </c>
    </row>
    <row r="298" spans="1:30">
      <c r="A298" s="180" t="s">
        <v>665</v>
      </c>
      <c r="B298" s="263" t="s">
        <v>17</v>
      </c>
      <c r="C298" s="218" t="s">
        <v>670</v>
      </c>
      <c r="D298" s="457"/>
      <c r="E298" s="172"/>
      <c r="F298" s="264">
        <v>0.12</v>
      </c>
      <c r="G298" s="411">
        <v>296.65468357999998</v>
      </c>
      <c r="H298" s="575">
        <v>39.832167240000011</v>
      </c>
      <c r="I298" s="411">
        <v>39.832167239999997</v>
      </c>
      <c r="J298" s="575">
        <v>294.13418357999996</v>
      </c>
      <c r="K298" s="411">
        <v>37.311667240000013</v>
      </c>
      <c r="L298" s="575">
        <v>37.311667239999991</v>
      </c>
      <c r="M298" s="577">
        <v>62545221.380170003</v>
      </c>
      <c r="N298" s="265">
        <v>621289</v>
      </c>
      <c r="O298" s="577">
        <v>1408</v>
      </c>
      <c r="P298" s="266">
        <v>0.21083510506350459</v>
      </c>
      <c r="Q298" s="578">
        <v>1.6396338660454275E-4</v>
      </c>
      <c r="R298" s="596"/>
      <c r="S298" s="267">
        <v>100.82</v>
      </c>
      <c r="U298" s="580">
        <v>3.2789823447728628E-2</v>
      </c>
      <c r="V298" s="268">
        <v>3.6399949999999996E-3</v>
      </c>
      <c r="W298" s="580">
        <v>3.5764509999999999E-2</v>
      </c>
      <c r="X298" s="268">
        <v>1.3625190000000001E-2</v>
      </c>
      <c r="Y298" s="580">
        <v>1.399602E-2</v>
      </c>
    </row>
    <row r="299" spans="1:30">
      <c r="A299" s="369" t="s">
        <v>220</v>
      </c>
      <c r="B299" s="441"/>
      <c r="C299" s="371"/>
      <c r="D299" s="371"/>
      <c r="E299" s="172"/>
      <c r="F299" s="387"/>
      <c r="G299" s="412"/>
      <c r="H299" s="412"/>
      <c r="I299" s="412"/>
      <c r="J299" s="412"/>
      <c r="K299" s="412"/>
      <c r="L299" s="412"/>
      <c r="M299" s="412"/>
      <c r="N299" s="412"/>
      <c r="O299" s="412"/>
      <c r="P299" s="412"/>
      <c r="Q299" s="412"/>
      <c r="R299" s="586"/>
      <c r="S299" s="412"/>
      <c r="T299" s="586"/>
      <c r="U299" s="412"/>
      <c r="V299" s="412"/>
      <c r="W299" s="412"/>
      <c r="X299" s="412"/>
      <c r="Y299" s="412"/>
    </row>
    <row r="300" spans="1:30">
      <c r="A300" s="180" t="s">
        <v>989</v>
      </c>
      <c r="B300" s="263" t="s">
        <v>17</v>
      </c>
      <c r="C300" s="218" t="s">
        <v>1870</v>
      </c>
      <c r="D300" s="493"/>
      <c r="E300" s="172"/>
      <c r="F300" s="264">
        <v>0.39</v>
      </c>
      <c r="G300" s="411">
        <v>21.45604582</v>
      </c>
      <c r="H300" s="575">
        <v>5.422758000000194E-2</v>
      </c>
      <c r="I300" s="411">
        <v>5.5273994803428649E-15</v>
      </c>
      <c r="J300" s="575">
        <v>21.325475820000001</v>
      </c>
      <c r="K300" s="411">
        <v>5.3897580000001936E-2</v>
      </c>
      <c r="L300" s="575">
        <v>0</v>
      </c>
      <c r="M300" s="577">
        <v>1638837.91</v>
      </c>
      <c r="N300" s="265">
        <v>69446</v>
      </c>
      <c r="O300" s="577">
        <v>157</v>
      </c>
      <c r="P300" s="266">
        <v>7.6381171244161702E-2</v>
      </c>
      <c r="Q300" s="578">
        <v>2.1676664289581784E-3</v>
      </c>
      <c r="R300" s="596"/>
      <c r="S300" s="267">
        <v>23.74</v>
      </c>
      <c r="U300" s="580">
        <v>2.8284203875315921E-2</v>
      </c>
      <c r="V300" s="268">
        <v>2.5337839999999999E-3</v>
      </c>
      <c r="W300" s="580">
        <v>8.0189299999999991E-2</v>
      </c>
      <c r="X300" s="268">
        <v>2.5462030000000004E-2</v>
      </c>
      <c r="Y300" s="580" t="s">
        <v>157</v>
      </c>
    </row>
    <row r="301" spans="1:30">
      <c r="A301" s="180" t="s">
        <v>987</v>
      </c>
      <c r="B301" s="263" t="s">
        <v>17</v>
      </c>
      <c r="C301" s="218" t="s">
        <v>1871</v>
      </c>
      <c r="D301" s="493"/>
      <c r="E301" s="172"/>
      <c r="F301" s="264">
        <v>0.39</v>
      </c>
      <c r="G301" s="411">
        <v>38.360748899999997</v>
      </c>
      <c r="H301" s="575">
        <v>1.5079004500000031</v>
      </c>
      <c r="I301" s="411">
        <v>1.2569999999999999</v>
      </c>
      <c r="J301" s="575">
        <v>38.360748899999997</v>
      </c>
      <c r="K301" s="411">
        <v>1.5079004500000031</v>
      </c>
      <c r="L301" s="575">
        <v>1.2569999999999999</v>
      </c>
      <c r="M301" s="577">
        <v>1265610.6199999999</v>
      </c>
      <c r="N301" s="265">
        <v>50819</v>
      </c>
      <c r="O301" s="577">
        <v>190</v>
      </c>
      <c r="P301" s="266">
        <v>3.2992333473447905E-2</v>
      </c>
      <c r="Q301" s="578">
        <v>2.8276227236769839E-3</v>
      </c>
      <c r="R301" s="596"/>
      <c r="S301" s="267">
        <v>25.14</v>
      </c>
      <c r="U301" s="580">
        <v>3.1525338106603025E-2</v>
      </c>
      <c r="V301" s="268">
        <v>6.8081699999999997E-3</v>
      </c>
      <c r="W301" s="580">
        <v>0.11624959999999999</v>
      </c>
      <c r="X301" s="268">
        <v>5.8883710000000006E-2</v>
      </c>
      <c r="Y301" s="580" t="s">
        <v>157</v>
      </c>
    </row>
    <row r="302" spans="1:30">
      <c r="A302" s="180" t="s">
        <v>985</v>
      </c>
      <c r="B302" s="263" t="s">
        <v>17</v>
      </c>
      <c r="C302" s="218" t="s">
        <v>1872</v>
      </c>
      <c r="D302" s="493"/>
      <c r="E302" s="172"/>
      <c r="F302" s="264">
        <v>0.19</v>
      </c>
      <c r="G302" s="411">
        <v>273.16529487000003</v>
      </c>
      <c r="H302" s="575">
        <v>11.740837070000023</v>
      </c>
      <c r="I302" s="411">
        <v>10.615500000000001</v>
      </c>
      <c r="J302" s="575">
        <v>273.03903107999997</v>
      </c>
      <c r="K302" s="411">
        <v>11.736883280000001</v>
      </c>
      <c r="L302" s="575">
        <v>10.61207271</v>
      </c>
      <c r="M302" s="577">
        <v>25054232.699999999</v>
      </c>
      <c r="N302" s="265">
        <v>836383</v>
      </c>
      <c r="O302" s="577">
        <v>6429</v>
      </c>
      <c r="P302" s="266">
        <v>9.1718213003314952E-2</v>
      </c>
      <c r="Q302" s="578">
        <v>1.4122733075703935E-3</v>
      </c>
      <c r="R302" s="596"/>
      <c r="S302" s="267">
        <v>30.33</v>
      </c>
      <c r="U302" s="580">
        <v>2.4311144081767225E-2</v>
      </c>
      <c r="V302" s="268">
        <v>4.3046359999999997E-3</v>
      </c>
      <c r="W302" s="580">
        <v>0.1668212</v>
      </c>
      <c r="X302" s="268">
        <v>0.11637510000000001</v>
      </c>
      <c r="Y302" s="580" t="s">
        <v>157</v>
      </c>
    </row>
    <row r="303" spans="1:30">
      <c r="A303" s="180" t="s">
        <v>992</v>
      </c>
      <c r="B303" s="263" t="s">
        <v>17</v>
      </c>
      <c r="C303" s="218" t="s">
        <v>1869</v>
      </c>
      <c r="D303" s="493"/>
      <c r="E303" s="172"/>
      <c r="F303" s="264">
        <v>0.39</v>
      </c>
      <c r="G303" s="411">
        <v>64.309500279999995</v>
      </c>
      <c r="H303" s="575">
        <v>1.9421762399999947</v>
      </c>
      <c r="I303" s="411">
        <v>1.3234999999999999</v>
      </c>
      <c r="J303" s="575">
        <v>64.228899130000002</v>
      </c>
      <c r="K303" s="411">
        <v>1.9413845399999916</v>
      </c>
      <c r="L303" s="575">
        <v>1.3234999999999999</v>
      </c>
      <c r="M303" s="577">
        <v>6099311.2300000004</v>
      </c>
      <c r="N303" s="265">
        <v>233407</v>
      </c>
      <c r="O303" s="577">
        <v>582</v>
      </c>
      <c r="P303" s="266">
        <v>9.4843082335330522E-2</v>
      </c>
      <c r="Q303" s="578">
        <v>1.7822331420117917E-3</v>
      </c>
      <c r="R303" s="596"/>
      <c r="S303" s="267">
        <v>26.47</v>
      </c>
      <c r="U303" s="580">
        <v>3.7635323007177937E-2</v>
      </c>
      <c r="V303" s="268">
        <v>1.0305340000000001E-2</v>
      </c>
      <c r="W303" s="580">
        <v>0.15725440000000002</v>
      </c>
      <c r="X303" s="268">
        <v>7.882567E-2</v>
      </c>
      <c r="Y303" s="580" t="s">
        <v>157</v>
      </c>
    </row>
    <row r="304" spans="1:30">
      <c r="A304" s="180" t="s">
        <v>580</v>
      </c>
      <c r="B304" s="263" t="s">
        <v>144</v>
      </c>
      <c r="C304" s="218" t="s">
        <v>1092</v>
      </c>
      <c r="D304" s="182"/>
      <c r="E304" s="172"/>
      <c r="F304" s="264">
        <v>0.83</v>
      </c>
      <c r="G304" s="411">
        <v>56.244924449999992</v>
      </c>
      <c r="H304" s="575">
        <v>-1.7269312100000009</v>
      </c>
      <c r="I304" s="411">
        <v>-1.3984787700000001</v>
      </c>
      <c r="J304" s="575">
        <v>56.459290680000002</v>
      </c>
      <c r="K304" s="411">
        <v>-1.5820071400000006</v>
      </c>
      <c r="L304" s="575">
        <v>-1.2531612599999999</v>
      </c>
      <c r="M304" s="577">
        <v>2455113.7400000002</v>
      </c>
      <c r="N304" s="265">
        <v>701429</v>
      </c>
      <c r="O304" s="577">
        <v>298</v>
      </c>
      <c r="P304" s="266">
        <v>4.3650405152246594E-2</v>
      </c>
      <c r="Q304" s="578">
        <v>6.2669775590133711E-3</v>
      </c>
      <c r="R304" s="596"/>
      <c r="S304" s="267">
        <v>3.51</v>
      </c>
      <c r="U304" s="580">
        <v>4.5811965811965803E-2</v>
      </c>
      <c r="V304" s="268">
        <v>-5.6657219999999998E-3</v>
      </c>
      <c r="W304" s="580">
        <v>4.6876899999999999E-2</v>
      </c>
      <c r="X304" s="268">
        <v>2.783764E-2</v>
      </c>
      <c r="Y304" s="580">
        <v>2.72436E-2</v>
      </c>
    </row>
    <row r="305" spans="1:30">
      <c r="A305" s="180" t="s">
        <v>1287</v>
      </c>
      <c r="B305" s="263" t="s">
        <v>17</v>
      </c>
      <c r="C305" s="218" t="s">
        <v>1292</v>
      </c>
      <c r="D305" s="561"/>
      <c r="E305" s="172"/>
      <c r="F305" s="264">
        <v>0.22</v>
      </c>
      <c r="G305" s="411">
        <v>1.58251644</v>
      </c>
      <c r="H305" s="575">
        <v>1.0202040000000037E-2</v>
      </c>
      <c r="I305" s="411">
        <v>-1.9186700228601694E-16</v>
      </c>
      <c r="J305" s="575">
        <v>1.58251644</v>
      </c>
      <c r="K305" s="411">
        <v>1.0202040000000037E-2</v>
      </c>
      <c r="L305" s="575">
        <v>0</v>
      </c>
      <c r="M305" s="577">
        <v>199148.61000000002</v>
      </c>
      <c r="N305" s="265">
        <v>7614</v>
      </c>
      <c r="O305" s="577">
        <v>18</v>
      </c>
      <c r="P305" s="266">
        <v>0.12584299598176688</v>
      </c>
      <c r="Q305" s="578">
        <v>2.9548203691303399E-3</v>
      </c>
      <c r="R305" s="596"/>
      <c r="S305" s="267">
        <v>25.93</v>
      </c>
      <c r="U305" s="580">
        <v>1.8966486694947934E-2</v>
      </c>
      <c r="V305" s="268">
        <v>-6.5134099999999999E-3</v>
      </c>
      <c r="W305" s="580">
        <v>9.1105079999999991E-2</v>
      </c>
      <c r="X305" s="268" t="s">
        <v>157</v>
      </c>
      <c r="Y305" s="580" t="s">
        <v>157</v>
      </c>
    </row>
    <row r="306" spans="1:30">
      <c r="A306" s="180" t="s">
        <v>1288</v>
      </c>
      <c r="B306" s="263" t="s">
        <v>17</v>
      </c>
      <c r="C306" s="218" t="s">
        <v>1293</v>
      </c>
      <c r="D306" s="561"/>
      <c r="E306" s="172"/>
      <c r="F306" s="264">
        <v>0.22</v>
      </c>
      <c r="G306" s="411">
        <v>3.8952172999999997</v>
      </c>
      <c r="H306" s="575">
        <v>3.7804049999999811E-2</v>
      </c>
      <c r="I306" s="411">
        <v>0</v>
      </c>
      <c r="J306" s="575">
        <v>3.8952172999999997</v>
      </c>
      <c r="K306" s="411">
        <v>3.7804049999999811E-2</v>
      </c>
      <c r="L306" s="575">
        <v>0</v>
      </c>
      <c r="M306" s="577">
        <v>167368.81999999998</v>
      </c>
      <c r="N306" s="265">
        <v>6148</v>
      </c>
      <c r="O306" s="577">
        <v>68</v>
      </c>
      <c r="P306" s="266">
        <v>4.2967774865859211E-2</v>
      </c>
      <c r="Q306" s="578">
        <v>2.5824776418941309E-3</v>
      </c>
      <c r="R306" s="596"/>
      <c r="S306" s="267">
        <v>27.82</v>
      </c>
      <c r="U306" s="580">
        <v>2.1755355859094175E-2</v>
      </c>
      <c r="V306" s="268">
        <v>9.8003629999999994E-3</v>
      </c>
      <c r="W306" s="580">
        <v>0.16709420000000003</v>
      </c>
      <c r="X306" s="268" t="s">
        <v>157</v>
      </c>
      <c r="Y306" s="580" t="s">
        <v>157</v>
      </c>
    </row>
    <row r="307" spans="1:30" s="372" customFormat="1">
      <c r="A307" s="180" t="s">
        <v>712</v>
      </c>
      <c r="B307" s="263" t="s">
        <v>17</v>
      </c>
      <c r="C307" s="218" t="s">
        <v>716</v>
      </c>
      <c r="D307" s="182"/>
      <c r="E307" s="172"/>
      <c r="F307" s="264">
        <v>0.27</v>
      </c>
      <c r="G307" s="411">
        <v>207.20111923000002</v>
      </c>
      <c r="H307" s="575">
        <v>-3.7197036199999749</v>
      </c>
      <c r="I307" s="411">
        <v>-3.4643000000000002</v>
      </c>
      <c r="J307" s="575">
        <v>206.46446058000001</v>
      </c>
      <c r="K307" s="411">
        <v>-3.7188105199999808</v>
      </c>
      <c r="L307" s="575">
        <v>-3.4643000000000002</v>
      </c>
      <c r="M307" s="577">
        <v>12475316.375</v>
      </c>
      <c r="N307" s="265">
        <v>253217</v>
      </c>
      <c r="O307" s="577">
        <v>669</v>
      </c>
      <c r="P307" s="266">
        <v>6.0208730635050244E-2</v>
      </c>
      <c r="Q307" s="578">
        <v>7.8158441601194146E-4</v>
      </c>
      <c r="R307" s="596"/>
      <c r="S307" s="267">
        <v>49.49</v>
      </c>
      <c r="T307" s="395"/>
      <c r="U307" s="580">
        <v>1.1198565366740755E-2</v>
      </c>
      <c r="V307" s="268">
        <v>-1.210898E-3</v>
      </c>
      <c r="W307" s="580">
        <v>3.5516060000000002E-2</v>
      </c>
      <c r="X307" s="268">
        <v>7.2551229999999996E-3</v>
      </c>
      <c r="Y307" s="580">
        <v>2.5416530000000003E-2</v>
      </c>
      <c r="AD307" s="449"/>
    </row>
    <row r="308" spans="1:30">
      <c r="A308" s="180" t="s">
        <v>713</v>
      </c>
      <c r="B308" s="263" t="s">
        <v>17</v>
      </c>
      <c r="C308" s="218" t="s">
        <v>717</v>
      </c>
      <c r="D308" s="182"/>
      <c r="E308" s="172"/>
      <c r="F308" s="264">
        <v>0.27</v>
      </c>
      <c r="G308" s="411">
        <v>634.80736124999999</v>
      </c>
      <c r="H308" s="575">
        <v>-0.48042750000000001</v>
      </c>
      <c r="I308" s="411">
        <v>0.25785000000000002</v>
      </c>
      <c r="J308" s="575">
        <v>633.39506523</v>
      </c>
      <c r="K308" s="411">
        <v>-0.47878434000003339</v>
      </c>
      <c r="L308" s="575">
        <v>0.25785000000000002</v>
      </c>
      <c r="M308" s="577">
        <v>26488647.095000003</v>
      </c>
      <c r="N308" s="265">
        <v>517599</v>
      </c>
      <c r="O308" s="577">
        <v>1759</v>
      </c>
      <c r="P308" s="266">
        <v>4.1727063534425894E-2</v>
      </c>
      <c r="Q308" s="578">
        <v>7.7308555676165378E-4</v>
      </c>
      <c r="R308" s="596"/>
      <c r="S308" s="267">
        <v>51.57</v>
      </c>
      <c r="U308" s="580">
        <v>1.6025227845646695E-2</v>
      </c>
      <c r="V308" s="268">
        <v>-1.162115E-3</v>
      </c>
      <c r="W308" s="580">
        <v>6.17546E-2</v>
      </c>
      <c r="X308" s="268">
        <v>3.1623779999999997E-2</v>
      </c>
      <c r="Y308" s="580">
        <v>4.1798120000000001E-2</v>
      </c>
    </row>
    <row r="309" spans="1:30">
      <c r="A309" s="180" t="s">
        <v>714</v>
      </c>
      <c r="B309" s="263" t="s">
        <v>17</v>
      </c>
      <c r="C309" s="218" t="s">
        <v>718</v>
      </c>
      <c r="D309" s="182"/>
      <c r="E309" s="172"/>
      <c r="F309" s="264">
        <v>0.27</v>
      </c>
      <c r="G309" s="411">
        <v>716.31073404999995</v>
      </c>
      <c r="H309" s="575">
        <v>5.7809306499999762</v>
      </c>
      <c r="I309" s="411">
        <v>7.4506500000000004</v>
      </c>
      <c r="J309" s="575">
        <v>714.88098190999995</v>
      </c>
      <c r="K309" s="411">
        <v>5.6991056299999956</v>
      </c>
      <c r="L309" s="575">
        <v>7.365657399999999</v>
      </c>
      <c r="M309" s="577">
        <v>29545273.835000001</v>
      </c>
      <c r="N309" s="265">
        <v>539109</v>
      </c>
      <c r="O309" s="577">
        <v>2177</v>
      </c>
      <c r="P309" s="266">
        <v>4.1246448546082629E-2</v>
      </c>
      <c r="Q309" s="578">
        <v>6.8718084831310066E-4</v>
      </c>
      <c r="R309" s="596"/>
      <c r="S309" s="267">
        <v>55.19</v>
      </c>
      <c r="U309" s="580">
        <v>2.377004892190614E-2</v>
      </c>
      <c r="V309" s="268">
        <v>-2.349964E-3</v>
      </c>
      <c r="W309" s="580">
        <v>9.4111840000000002E-2</v>
      </c>
      <c r="X309" s="268">
        <v>6.204718E-2</v>
      </c>
      <c r="Y309" s="580">
        <v>5.9383489999999997E-2</v>
      </c>
    </row>
    <row r="310" spans="1:30">
      <c r="A310" s="180" t="s">
        <v>715</v>
      </c>
      <c r="B310" s="263" t="s">
        <v>17</v>
      </c>
      <c r="C310" s="218" t="s">
        <v>719</v>
      </c>
      <c r="D310" s="182"/>
      <c r="E310" s="172"/>
      <c r="F310" s="264">
        <v>0.27</v>
      </c>
      <c r="G310" s="411">
        <v>2071.83058446</v>
      </c>
      <c r="H310" s="575">
        <v>-1.2064520599999429</v>
      </c>
      <c r="I310" s="411">
        <v>6.4922000000000004</v>
      </c>
      <c r="J310" s="575">
        <v>2070.0158375000001</v>
      </c>
      <c r="K310" s="411">
        <v>-1.2267009400000572</v>
      </c>
      <c r="L310" s="575">
        <v>6.4652868799999998</v>
      </c>
      <c r="M310" s="577">
        <v>63915594.014999978</v>
      </c>
      <c r="N310" s="265">
        <v>1091520</v>
      </c>
      <c r="O310" s="577">
        <v>12984</v>
      </c>
      <c r="P310" s="266">
        <v>3.0849816821127234E-2</v>
      </c>
      <c r="Q310" s="578">
        <v>5.8556668651621414E-4</v>
      </c>
      <c r="R310" s="596"/>
      <c r="S310" s="267">
        <v>59.02</v>
      </c>
      <c r="U310" s="580">
        <v>2.7045442222975266E-2</v>
      </c>
      <c r="V310" s="268">
        <v>-3.7137070000000001E-3</v>
      </c>
      <c r="W310" s="580">
        <v>0.12609419999999999</v>
      </c>
      <c r="X310" s="268">
        <v>9.4830009999999992E-2</v>
      </c>
      <c r="Y310" s="580">
        <v>7.6610639999999994E-2</v>
      </c>
    </row>
    <row r="311" spans="1:30">
      <c r="A311" s="369" t="s">
        <v>141</v>
      </c>
      <c r="B311" s="441"/>
      <c r="C311" s="371"/>
      <c r="D311" s="371"/>
      <c r="E311" s="172"/>
      <c r="F311" s="387"/>
      <c r="G311" s="412"/>
      <c r="H311" s="412"/>
      <c r="I311" s="412"/>
      <c r="J311" s="412"/>
      <c r="K311" s="412"/>
      <c r="L311" s="412"/>
      <c r="M311" s="412"/>
      <c r="N311" s="412"/>
      <c r="O311" s="412"/>
      <c r="P311" s="412"/>
      <c r="Q311" s="412"/>
      <c r="R311" s="586"/>
      <c r="S311" s="412"/>
      <c r="T311" s="586"/>
      <c r="U311" s="412"/>
      <c r="V311" s="412"/>
      <c r="W311" s="412"/>
      <c r="X311" s="412"/>
      <c r="Y311" s="412"/>
    </row>
    <row r="312" spans="1:30">
      <c r="A312" s="235" t="s">
        <v>624</v>
      </c>
      <c r="B312" s="263" t="s">
        <v>144</v>
      </c>
      <c r="C312" s="218" t="s">
        <v>1890</v>
      </c>
      <c r="D312" s="182"/>
      <c r="E312" s="172"/>
      <c r="F312" s="264">
        <v>1.38</v>
      </c>
      <c r="G312" s="411">
        <v>18.510000000000002</v>
      </c>
      <c r="H312" s="575">
        <v>5.09</v>
      </c>
      <c r="I312" s="411">
        <v>6.17</v>
      </c>
      <c r="J312" s="575">
        <v>18.510000000000002</v>
      </c>
      <c r="K312" s="411">
        <v>5.09</v>
      </c>
      <c r="L312" s="575">
        <v>6.17</v>
      </c>
      <c r="M312" s="577">
        <v>13409475.904999996</v>
      </c>
      <c r="N312" s="265">
        <v>2161769</v>
      </c>
      <c r="O312" s="577">
        <v>736</v>
      </c>
      <c r="P312" s="266">
        <v>0.72444494354403</v>
      </c>
      <c r="Q312" s="578">
        <v>2.419449155784948E-3</v>
      </c>
      <c r="R312" s="596"/>
      <c r="S312" s="267">
        <v>6.17</v>
      </c>
      <c r="U312" s="580">
        <v>0</v>
      </c>
      <c r="V312" s="268">
        <v>-8.047689999999999E-2</v>
      </c>
      <c r="W312" s="580">
        <v>-0.18708829999999999</v>
      </c>
      <c r="X312" s="268">
        <v>-0.14899089999999998</v>
      </c>
      <c r="Y312" s="580">
        <v>-0.1133502</v>
      </c>
    </row>
    <row r="313" spans="1:30">
      <c r="A313" s="235" t="s">
        <v>38</v>
      </c>
      <c r="B313" s="263" t="s">
        <v>17</v>
      </c>
      <c r="C313" s="218" t="s">
        <v>1916</v>
      </c>
      <c r="D313" s="182"/>
      <c r="E313" s="172"/>
      <c r="F313" s="264">
        <v>0.45</v>
      </c>
      <c r="G313" s="411">
        <v>5.9270399999999999</v>
      </c>
      <c r="H313" s="575">
        <v>-0.83575999999999995</v>
      </c>
      <c r="I313" s="411">
        <v>-0.97216000000000002</v>
      </c>
      <c r="J313" s="575">
        <v>5.9192</v>
      </c>
      <c r="K313" s="411">
        <v>-0.83591499999999996</v>
      </c>
      <c r="L313" s="575">
        <v>-0.97216000000000002</v>
      </c>
      <c r="M313" s="577">
        <v>1361969.98</v>
      </c>
      <c r="N313" s="265">
        <v>86250</v>
      </c>
      <c r="O313" s="577">
        <v>76</v>
      </c>
      <c r="P313" s="266">
        <v>0.22978923374905516</v>
      </c>
      <c r="Q313" s="578">
        <v>2.3700046798295908E-3</v>
      </c>
      <c r="R313" s="596"/>
      <c r="S313" s="267">
        <v>15.68</v>
      </c>
      <c r="U313" s="580">
        <v>0</v>
      </c>
      <c r="V313" s="268">
        <v>2.0169160000000002E-2</v>
      </c>
      <c r="W313" s="580">
        <v>0.15890609999999999</v>
      </c>
      <c r="X313" s="268">
        <v>5.1547299999999997E-3</v>
      </c>
      <c r="Y313" s="580">
        <v>1.4082249999999999E-3</v>
      </c>
    </row>
    <row r="314" spans="1:30">
      <c r="A314" s="235" t="s">
        <v>37</v>
      </c>
      <c r="B314" s="263" t="s">
        <v>17</v>
      </c>
      <c r="C314" s="218" t="s">
        <v>1917</v>
      </c>
      <c r="D314" s="182"/>
      <c r="E314" s="172"/>
      <c r="F314" s="264">
        <v>0.45</v>
      </c>
      <c r="G314" s="411">
        <v>10.055809290000001</v>
      </c>
      <c r="H314" s="575">
        <v>0.24054458000000195</v>
      </c>
      <c r="I314" s="411">
        <v>2.2386666387319565E-15</v>
      </c>
      <c r="J314" s="575">
        <v>10.05484779</v>
      </c>
      <c r="K314" s="411">
        <v>0.24052158000000193</v>
      </c>
      <c r="L314" s="575">
        <v>0</v>
      </c>
      <c r="M314" s="577">
        <v>949367.51</v>
      </c>
      <c r="N314" s="265">
        <v>49359</v>
      </c>
      <c r="O314" s="577">
        <v>99</v>
      </c>
      <c r="P314" s="266">
        <v>9.4409856295116737E-2</v>
      </c>
      <c r="Q314" s="578">
        <v>8.6548393438724835E-4</v>
      </c>
      <c r="R314" s="596"/>
      <c r="S314" s="267">
        <v>19.23</v>
      </c>
      <c r="U314" s="580">
        <v>1.8343681747269892E-2</v>
      </c>
      <c r="V314" s="268">
        <v>2.4507189999999998E-2</v>
      </c>
      <c r="W314" s="580">
        <v>0.19484649999999998</v>
      </c>
      <c r="X314" s="268">
        <v>3.5664590000000003E-2</v>
      </c>
      <c r="Y314" s="580">
        <v>2.3679869999999999E-2</v>
      </c>
    </row>
    <row r="315" spans="1:30">
      <c r="A315" s="235" t="s">
        <v>71</v>
      </c>
      <c r="B315" s="263" t="s">
        <v>17</v>
      </c>
      <c r="C315" s="218" t="s">
        <v>1919</v>
      </c>
      <c r="D315" s="182"/>
      <c r="E315" s="172"/>
      <c r="F315" s="264">
        <v>0.45</v>
      </c>
      <c r="G315" s="411">
        <v>116.09560676999999</v>
      </c>
      <c r="H315" s="575">
        <v>2.6682880799999982</v>
      </c>
      <c r="I315" s="411">
        <v>-1.1152499999999861</v>
      </c>
      <c r="J315" s="575">
        <v>115.66364814000001</v>
      </c>
      <c r="K315" s="411">
        <v>2.696348969999999</v>
      </c>
      <c r="L315" s="575">
        <v>-1.07184447</v>
      </c>
      <c r="M315" s="577">
        <v>28131048.949999996</v>
      </c>
      <c r="N315" s="265">
        <v>1898171</v>
      </c>
      <c r="O315" s="577">
        <v>698</v>
      </c>
      <c r="P315" s="266">
        <v>0.24230933221901449</v>
      </c>
      <c r="Q315" s="578">
        <v>1.0213371391392162E-3</v>
      </c>
      <c r="R315" s="596"/>
      <c r="S315" s="267">
        <v>14.87</v>
      </c>
      <c r="U315" s="580">
        <v>3.2679488903833223E-2</v>
      </c>
      <c r="V315" s="268">
        <v>3.3356499999999997E-2</v>
      </c>
      <c r="W315" s="580">
        <v>0.10360390000000001</v>
      </c>
      <c r="X315" s="268">
        <v>5.5323320000000002E-2</v>
      </c>
      <c r="Y315" s="580">
        <v>3.5330979999999998E-2</v>
      </c>
    </row>
    <row r="316" spans="1:30" ht="15.75" customHeight="1">
      <c r="A316" s="235" t="s">
        <v>625</v>
      </c>
      <c r="B316" s="263" t="s">
        <v>144</v>
      </c>
      <c r="C316" s="218" t="s">
        <v>1891</v>
      </c>
      <c r="D316" s="182"/>
      <c r="E316" s="172"/>
      <c r="F316" s="264">
        <v>1.38</v>
      </c>
      <c r="G316" s="411">
        <v>6.9700553999999997</v>
      </c>
      <c r="H316" s="575">
        <v>-1.8120117400000011</v>
      </c>
      <c r="I316" s="411">
        <v>-2.52</v>
      </c>
      <c r="J316" s="575">
        <v>8.2300553999999995</v>
      </c>
      <c r="K316" s="411">
        <v>-0.55201174000000119</v>
      </c>
      <c r="L316" s="575">
        <v>-1.26</v>
      </c>
      <c r="M316" s="577">
        <v>3397513.5999999996</v>
      </c>
      <c r="N316" s="265">
        <v>273984</v>
      </c>
      <c r="O316" s="577">
        <v>272</v>
      </c>
      <c r="P316" s="266">
        <v>0.48744427483316705</v>
      </c>
      <c r="Q316" s="578">
        <v>2.1217390679782568E-3</v>
      </c>
      <c r="R316" s="596"/>
      <c r="S316" s="267">
        <v>12.6</v>
      </c>
      <c r="U316" s="580">
        <v>5.3409206349206345E-2</v>
      </c>
      <c r="V316" s="268">
        <v>8.0617490000000014E-2</v>
      </c>
      <c r="W316" s="580">
        <v>0.1823178</v>
      </c>
      <c r="X316" s="268">
        <v>9.294978000000001E-2</v>
      </c>
      <c r="Y316" s="580">
        <v>2.7949370000000001E-2</v>
      </c>
    </row>
    <row r="317" spans="1:30" s="372" customFormat="1">
      <c r="A317" s="369" t="s">
        <v>140</v>
      </c>
      <c r="B317" s="441"/>
      <c r="C317" s="371"/>
      <c r="D317" s="371"/>
      <c r="E317" s="172"/>
      <c r="F317" s="387"/>
      <c r="G317" s="412"/>
      <c r="H317" s="412"/>
      <c r="I317" s="412"/>
      <c r="J317" s="412"/>
      <c r="K317" s="412"/>
      <c r="L317" s="412"/>
      <c r="M317" s="412"/>
      <c r="N317" s="412"/>
      <c r="O317" s="412"/>
      <c r="P317" s="412"/>
      <c r="Q317" s="412"/>
      <c r="R317" s="586"/>
      <c r="S317" s="412"/>
      <c r="T317" s="586"/>
      <c r="U317" s="412"/>
      <c r="V317" s="412"/>
      <c r="W317" s="412"/>
      <c r="X317" s="412"/>
      <c r="Y317" s="412"/>
      <c r="AD317" s="449"/>
    </row>
    <row r="318" spans="1:30" s="372" customFormat="1">
      <c r="A318" s="180" t="s">
        <v>1689</v>
      </c>
      <c r="B318" s="263" t="s">
        <v>17</v>
      </c>
      <c r="C318" s="218" t="s">
        <v>1690</v>
      </c>
      <c r="D318" s="614"/>
      <c r="E318" s="172"/>
      <c r="F318" s="264">
        <v>0.6</v>
      </c>
      <c r="G318" s="411">
        <v>29.642199999999999</v>
      </c>
      <c r="H318" s="575">
        <v>28.146940000000001</v>
      </c>
      <c r="I318" s="411">
        <v>28.101500000000001</v>
      </c>
      <c r="J318" s="575">
        <v>29.642199999999999</v>
      </c>
      <c r="K318" s="411">
        <v>28.146940000000001</v>
      </c>
      <c r="L318" s="575">
        <v>28.101500000000001</v>
      </c>
      <c r="M318" s="577">
        <v>28527803.400000002</v>
      </c>
      <c r="N318" s="265">
        <v>2638922</v>
      </c>
      <c r="O318" s="577">
        <v>163</v>
      </c>
      <c r="P318" s="266">
        <v>0.96240506440142781</v>
      </c>
      <c r="Q318" s="578">
        <v>3.7768744270800388E-3</v>
      </c>
      <c r="R318" s="596"/>
      <c r="S318" s="267">
        <v>10.85</v>
      </c>
      <c r="T318" s="395"/>
      <c r="U318" s="580">
        <v>0</v>
      </c>
      <c r="V318" s="268">
        <v>3.0389360000000001E-2</v>
      </c>
      <c r="W318" s="580" t="s">
        <v>157</v>
      </c>
      <c r="X318" s="268" t="s">
        <v>157</v>
      </c>
      <c r="Y318" s="580" t="s">
        <v>157</v>
      </c>
      <c r="AD318" s="449"/>
    </row>
    <row r="319" spans="1:30">
      <c r="A319" s="180" t="s">
        <v>100</v>
      </c>
      <c r="B319" s="263" t="s">
        <v>142</v>
      </c>
      <c r="C319" s="218" t="s">
        <v>1312</v>
      </c>
      <c r="D319" s="182"/>
      <c r="E319" s="172"/>
      <c r="F319" s="264">
        <v>0.44</v>
      </c>
      <c r="G319" s="411">
        <v>60.564979449999996</v>
      </c>
      <c r="H319" s="575">
        <v>2.0331156799999999</v>
      </c>
      <c r="I319" s="411">
        <v>0</v>
      </c>
      <c r="J319" s="575">
        <v>59.648033149999996</v>
      </c>
      <c r="K319" s="411">
        <v>1.3288965600000024</v>
      </c>
      <c r="L319" s="575">
        <v>-0.69682999999999995</v>
      </c>
      <c r="M319" s="577">
        <v>1352106.5000000005</v>
      </c>
      <c r="N319" s="265">
        <v>6715</v>
      </c>
      <c r="O319" s="577">
        <v>231</v>
      </c>
      <c r="P319" s="266">
        <v>2.2324889932741496E-2</v>
      </c>
      <c r="Q319" s="578">
        <v>2.8852877193695555E-3</v>
      </c>
      <c r="R319" s="596"/>
      <c r="S319" s="267">
        <v>204.95</v>
      </c>
      <c r="U319" s="580">
        <v>0</v>
      </c>
      <c r="V319" s="268">
        <v>3.4735200000000001E-2</v>
      </c>
      <c r="W319" s="580">
        <v>5.7915650000000006E-2</v>
      </c>
      <c r="X319" s="268">
        <v>-1.6638050000000001E-2</v>
      </c>
      <c r="Y319" s="580">
        <v>0.10940440000000001</v>
      </c>
    </row>
    <row r="320" spans="1:30">
      <c r="A320" s="180" t="s">
        <v>99</v>
      </c>
      <c r="B320" s="263" t="s">
        <v>142</v>
      </c>
      <c r="C320" s="218" t="s">
        <v>1313</v>
      </c>
      <c r="D320" s="182"/>
      <c r="E320" s="172"/>
      <c r="F320" s="264">
        <v>0.49</v>
      </c>
      <c r="G320" s="411">
        <v>20.034889599999996</v>
      </c>
      <c r="H320" s="575">
        <v>1.5020455999999978</v>
      </c>
      <c r="I320" s="411">
        <v>0</v>
      </c>
      <c r="J320" s="575">
        <v>20.021138239999999</v>
      </c>
      <c r="K320" s="411">
        <v>1.5010146399999968</v>
      </c>
      <c r="L320" s="575">
        <v>0</v>
      </c>
      <c r="M320" s="577">
        <v>1225196.6099999996</v>
      </c>
      <c r="N320" s="265">
        <v>9218</v>
      </c>
      <c r="O320" s="577">
        <v>146</v>
      </c>
      <c r="P320" s="266">
        <v>6.1153150052795889E-2</v>
      </c>
      <c r="Q320" s="578">
        <v>2.785606874655303E-3</v>
      </c>
      <c r="R320" s="596"/>
      <c r="S320" s="267">
        <v>140.32</v>
      </c>
      <c r="U320" s="580">
        <v>0</v>
      </c>
      <c r="V320" s="268">
        <v>8.1047759999999996E-2</v>
      </c>
      <c r="W320" s="580">
        <v>0.20219329999999999</v>
      </c>
      <c r="X320" s="268">
        <v>5.2885030000000006E-2</v>
      </c>
      <c r="Y320" s="580">
        <v>5.8067439999999998E-2</v>
      </c>
    </row>
    <row r="321" spans="1:25">
      <c r="A321" s="180" t="s">
        <v>98</v>
      </c>
      <c r="B321" s="263" t="s">
        <v>142</v>
      </c>
      <c r="C321" s="218" t="s">
        <v>1315</v>
      </c>
      <c r="D321" s="182"/>
      <c r="E321" s="172"/>
      <c r="F321" s="264">
        <v>0.49</v>
      </c>
      <c r="G321" s="411">
        <v>279.67761834999999</v>
      </c>
      <c r="H321" s="575">
        <v>16.669996369999975</v>
      </c>
      <c r="I321" s="411">
        <v>6.3269999999999671</v>
      </c>
      <c r="J321" s="575">
        <v>272.64065864999998</v>
      </c>
      <c r="K321" s="411">
        <v>11.025575169999987</v>
      </c>
      <c r="L321" s="575">
        <v>0.7373415499999999</v>
      </c>
      <c r="M321" s="577">
        <v>18706877.364</v>
      </c>
      <c r="N321" s="265">
        <v>550164</v>
      </c>
      <c r="O321" s="577">
        <v>1317</v>
      </c>
      <c r="P321" s="266">
        <v>6.6887287850790594E-2</v>
      </c>
      <c r="Q321" s="578">
        <v>1.1680351814968345E-3</v>
      </c>
      <c r="R321" s="596"/>
      <c r="S321" s="267">
        <v>35.15</v>
      </c>
      <c r="U321" s="580">
        <v>0</v>
      </c>
      <c r="V321" s="268">
        <v>3.9325840000000001E-2</v>
      </c>
      <c r="W321" s="580">
        <v>0.40207419999999999</v>
      </c>
      <c r="X321" s="268">
        <v>-7.3813769999999997E-3</v>
      </c>
      <c r="Y321" s="580">
        <v>0.1287208</v>
      </c>
    </row>
    <row r="322" spans="1:25">
      <c r="A322" s="180" t="s">
        <v>97</v>
      </c>
      <c r="B322" s="263" t="s">
        <v>142</v>
      </c>
      <c r="C322" s="218" t="s">
        <v>1314</v>
      </c>
      <c r="D322" s="182"/>
      <c r="E322" s="172"/>
      <c r="F322" s="264">
        <v>0.49</v>
      </c>
      <c r="G322" s="411">
        <v>4.6753609100000002</v>
      </c>
      <c r="H322" s="575">
        <v>0.12658591000000016</v>
      </c>
      <c r="I322" s="411">
        <v>0</v>
      </c>
      <c r="J322" s="575">
        <v>4.5800298100000001</v>
      </c>
      <c r="K322" s="411">
        <v>3.1254810000000521E-2</v>
      </c>
      <c r="L322" s="575">
        <v>-9.5331100000000002E-2</v>
      </c>
      <c r="M322" s="577">
        <v>81683.350000000006</v>
      </c>
      <c r="N322" s="265">
        <v>458</v>
      </c>
      <c r="O322" s="577">
        <v>20</v>
      </c>
      <c r="P322" s="266">
        <v>1.7471025568376923E-2</v>
      </c>
      <c r="Q322" s="578">
        <v>2.0010889509188765E-2</v>
      </c>
      <c r="R322" s="596"/>
      <c r="S322" s="267">
        <v>179.87</v>
      </c>
      <c r="U322" s="580">
        <v>0</v>
      </c>
      <c r="V322" s="268">
        <v>2.782857E-2</v>
      </c>
      <c r="W322" s="580">
        <v>-0.36317929999999998</v>
      </c>
      <c r="X322" s="268">
        <v>-0.14211869999999999</v>
      </c>
      <c r="Y322" s="580">
        <v>7.5816990000000001E-2</v>
      </c>
    </row>
    <row r="323" spans="1:25">
      <c r="A323" s="180" t="s">
        <v>1348</v>
      </c>
      <c r="B323" s="263" t="s">
        <v>17</v>
      </c>
      <c r="C323" s="218" t="s">
        <v>1354</v>
      </c>
      <c r="D323" s="611"/>
      <c r="E323" s="172"/>
      <c r="F323" s="264">
        <v>0.45</v>
      </c>
      <c r="G323" s="411">
        <v>1.4595</v>
      </c>
      <c r="H323" s="575">
        <v>-1.2E-2</v>
      </c>
      <c r="I323" s="411">
        <v>0</v>
      </c>
      <c r="J323" s="575">
        <v>1.45847835</v>
      </c>
      <c r="K323" s="411">
        <v>-1.1991600000000094E-2</v>
      </c>
      <c r="L323" s="575">
        <v>0</v>
      </c>
      <c r="M323" s="577">
        <v>13360.33</v>
      </c>
      <c r="N323" s="265">
        <v>1407</v>
      </c>
      <c r="O323" s="577">
        <v>8</v>
      </c>
      <c r="P323" s="266">
        <v>9.1540459061322365E-3</v>
      </c>
      <c r="Q323" s="578">
        <v>1.3430164834723321E-2</v>
      </c>
      <c r="R323" s="596"/>
      <c r="S323" s="267">
        <v>9.76</v>
      </c>
      <c r="U323" s="580">
        <v>0</v>
      </c>
      <c r="V323" s="268">
        <v>7.2239419999999997E-3</v>
      </c>
      <c r="W323" s="580" t="s">
        <v>157</v>
      </c>
      <c r="X323" s="268" t="s">
        <v>157</v>
      </c>
      <c r="Y323" s="580" t="s">
        <v>157</v>
      </c>
    </row>
    <row r="324" spans="1:25">
      <c r="A324" s="180" t="s">
        <v>111</v>
      </c>
      <c r="B324" s="263" t="s">
        <v>142</v>
      </c>
      <c r="C324" s="218" t="s">
        <v>1316</v>
      </c>
      <c r="D324" s="182"/>
      <c r="E324" s="172"/>
      <c r="F324" s="264">
        <v>0.4</v>
      </c>
      <c r="G324" s="411">
        <v>2732.0600840000002</v>
      </c>
      <c r="H324" s="575">
        <v>50.853733499999997</v>
      </c>
      <c r="I324" s="411">
        <v>-17.488800000000001</v>
      </c>
      <c r="J324" s="575">
        <v>2736.2189484</v>
      </c>
      <c r="K324" s="411">
        <v>78.906799639999861</v>
      </c>
      <c r="L324" s="575">
        <v>11.173316720000001</v>
      </c>
      <c r="M324" s="577">
        <v>181174234.61499995</v>
      </c>
      <c r="N324" s="265">
        <v>6618389</v>
      </c>
      <c r="O324" s="577">
        <v>10689</v>
      </c>
      <c r="P324" s="266">
        <v>6.6314147216610025E-2</v>
      </c>
      <c r="Q324" s="578">
        <v>5.6293013048009754E-4</v>
      </c>
      <c r="R324" s="596"/>
      <c r="S324" s="267">
        <v>27.76</v>
      </c>
      <c r="U324" s="580">
        <v>0</v>
      </c>
      <c r="V324" s="268">
        <v>2.548947E-2</v>
      </c>
      <c r="W324" s="580">
        <v>0.1950065</v>
      </c>
      <c r="X324" s="268">
        <v>3.417361E-2</v>
      </c>
      <c r="Y324" s="580">
        <v>0.1208818</v>
      </c>
    </row>
    <row r="325" spans="1:25">
      <c r="A325" s="180" t="s">
        <v>1349</v>
      </c>
      <c r="B325" s="263" t="s">
        <v>17</v>
      </c>
      <c r="C325" s="218" t="s">
        <v>1356</v>
      </c>
      <c r="D325" s="566"/>
      <c r="E325" s="172"/>
      <c r="F325" s="264">
        <v>0.25</v>
      </c>
      <c r="G325" s="411">
        <v>23.138500000000001</v>
      </c>
      <c r="H325" s="575">
        <v>7.5724</v>
      </c>
      <c r="I325" s="411">
        <v>7.2119999999999997</v>
      </c>
      <c r="J325" s="575">
        <v>23.138500000000001</v>
      </c>
      <c r="K325" s="411">
        <v>7.5724</v>
      </c>
      <c r="L325" s="575">
        <v>7.2119999999999997</v>
      </c>
      <c r="M325" s="577">
        <v>7922439.8000000007</v>
      </c>
      <c r="N325" s="265">
        <v>266600</v>
      </c>
      <c r="O325" s="577">
        <v>175</v>
      </c>
      <c r="P325" s="266">
        <v>0.34239210839077733</v>
      </c>
      <c r="Q325" s="578">
        <v>2.7335789111433916E-3</v>
      </c>
      <c r="R325" s="596"/>
      <c r="S325" s="267">
        <v>30.05</v>
      </c>
      <c r="U325" s="580">
        <v>0</v>
      </c>
      <c r="V325" s="268">
        <v>2.3152879999999997E-2</v>
      </c>
      <c r="W325" s="580" t="s">
        <v>157</v>
      </c>
      <c r="X325" s="268" t="s">
        <v>157</v>
      </c>
      <c r="Y325" s="580" t="s">
        <v>157</v>
      </c>
    </row>
    <row r="326" spans="1:25">
      <c r="A326" s="180" t="s">
        <v>128</v>
      </c>
      <c r="B326" s="263" t="s">
        <v>17</v>
      </c>
      <c r="C326" s="218" t="s">
        <v>1915</v>
      </c>
      <c r="D326" s="182"/>
      <c r="E326" s="172"/>
      <c r="F326" s="264">
        <v>1.29</v>
      </c>
      <c r="G326" s="411">
        <v>154.33789475</v>
      </c>
      <c r="H326" s="575">
        <v>-14.453794049999981</v>
      </c>
      <c r="I326" s="411">
        <v>-18.975000000000001</v>
      </c>
      <c r="J326" s="575">
        <v>156.43043474999999</v>
      </c>
      <c r="K326" s="411">
        <v>-12.138760449999989</v>
      </c>
      <c r="L326" s="575">
        <v>-16.654006750000001</v>
      </c>
      <c r="M326" s="577">
        <v>36487342.49000001</v>
      </c>
      <c r="N326" s="265">
        <v>6440143</v>
      </c>
      <c r="O326" s="577">
        <v>2360</v>
      </c>
      <c r="P326" s="266">
        <v>0.23641207850543142</v>
      </c>
      <c r="Q326" s="578">
        <v>2.2054847379925596E-3</v>
      </c>
      <c r="R326" s="596"/>
      <c r="S326" s="267">
        <v>5.75</v>
      </c>
      <c r="U326" s="580">
        <v>0</v>
      </c>
      <c r="V326" s="268">
        <v>2.6785709999999997E-2</v>
      </c>
      <c r="W326" s="580">
        <v>-8.8748020000000011E-2</v>
      </c>
      <c r="X326" s="268">
        <v>0.29529840000000002</v>
      </c>
      <c r="Y326" s="580">
        <v>-0.1247933</v>
      </c>
    </row>
    <row r="327" spans="1:25">
      <c r="A327" s="180" t="s">
        <v>93</v>
      </c>
      <c r="B327" s="263" t="s">
        <v>142</v>
      </c>
      <c r="C327" s="218" t="s">
        <v>36</v>
      </c>
      <c r="D327" s="182"/>
      <c r="E327" s="172"/>
      <c r="F327" s="264">
        <v>0.15</v>
      </c>
      <c r="G327" s="411">
        <v>718.16715696000006</v>
      </c>
      <c r="H327" s="575">
        <v>17.435514700000049</v>
      </c>
      <c r="I327" s="411">
        <v>-0.33492448000000002</v>
      </c>
      <c r="J327" s="575">
        <v>844.99992192000002</v>
      </c>
      <c r="K327" s="411">
        <v>20.829263680000068</v>
      </c>
      <c r="L327" s="575">
        <v>-7.1568640000000003E-2</v>
      </c>
      <c r="M327" s="577">
        <v>44822552.814999998</v>
      </c>
      <c r="N327" s="265">
        <v>1518710</v>
      </c>
      <c r="O327" s="577">
        <v>1386</v>
      </c>
      <c r="P327" s="266">
        <v>6.2412423598892722E-2</v>
      </c>
      <c r="Q327" s="578">
        <v>9.6415228070234474E-4</v>
      </c>
      <c r="R327" s="596"/>
      <c r="S327" s="267">
        <v>29.92</v>
      </c>
      <c r="U327" s="580">
        <v>0</v>
      </c>
      <c r="V327" s="268">
        <v>2.5359840000000002E-2</v>
      </c>
      <c r="W327" s="580">
        <v>0.19871800000000001</v>
      </c>
      <c r="X327" s="268">
        <v>3.73905E-2</v>
      </c>
      <c r="Y327" s="580">
        <v>0.1253813</v>
      </c>
    </row>
    <row r="328" spans="1:25" ht="14.45" customHeight="1">
      <c r="A328" s="180" t="s">
        <v>85</v>
      </c>
      <c r="B328" s="263" t="s">
        <v>17</v>
      </c>
      <c r="C328" s="218" t="s">
        <v>1918</v>
      </c>
      <c r="D328" s="182"/>
      <c r="E328" s="172"/>
      <c r="F328" s="264">
        <v>0.59</v>
      </c>
      <c r="G328" s="411">
        <v>466.53155113999992</v>
      </c>
      <c r="H328" s="575">
        <v>-0.83703758000004291</v>
      </c>
      <c r="I328" s="411">
        <v>3.0975145799999995</v>
      </c>
      <c r="J328" s="575">
        <v>460.80490393999992</v>
      </c>
      <c r="K328" s="411">
        <v>-5.8297529900000091</v>
      </c>
      <c r="L328" s="575">
        <v>-1.9013794499999996</v>
      </c>
      <c r="M328" s="577">
        <v>38147391.964999996</v>
      </c>
      <c r="N328" s="265">
        <v>2349606</v>
      </c>
      <c r="O328" s="577">
        <v>1806</v>
      </c>
      <c r="P328" s="266">
        <v>8.1768085934990645E-2</v>
      </c>
      <c r="Q328" s="578">
        <v>1.2943917763165698E-3</v>
      </c>
      <c r="R328" s="596"/>
      <c r="S328" s="267">
        <v>16.489999999999998</v>
      </c>
      <c r="U328" s="580">
        <v>0</v>
      </c>
      <c r="V328" s="268">
        <v>-7.2245630000000007E-3</v>
      </c>
      <c r="W328" s="580">
        <v>9.3501329999999994E-2</v>
      </c>
      <c r="X328" s="268">
        <v>-2.6007769999999999E-2</v>
      </c>
      <c r="Y328" s="580">
        <v>7.430545999999999E-2</v>
      </c>
    </row>
    <row r="329" spans="1:25" ht="14.45" customHeight="1">
      <c r="A329" s="180" t="s">
        <v>1320</v>
      </c>
      <c r="B329" s="263" t="s">
        <v>17</v>
      </c>
      <c r="C329" s="218" t="s">
        <v>1332</v>
      </c>
      <c r="D329" s="611"/>
      <c r="E329" s="172"/>
      <c r="F329" s="264">
        <v>0.45</v>
      </c>
      <c r="G329" s="411">
        <v>6.0736222499999997</v>
      </c>
      <c r="H329" s="575">
        <v>2.7924700000000188E-2</v>
      </c>
      <c r="I329" s="411">
        <v>0</v>
      </c>
      <c r="J329" s="575">
        <v>6.07253475</v>
      </c>
      <c r="K329" s="411">
        <v>2.7919700000000186E-2</v>
      </c>
      <c r="L329" s="575">
        <v>0</v>
      </c>
      <c r="M329" s="577">
        <v>986028.74000000011</v>
      </c>
      <c r="N329" s="265">
        <v>45208</v>
      </c>
      <c r="O329" s="577">
        <v>139</v>
      </c>
      <c r="P329" s="266">
        <v>0.16234607609981014</v>
      </c>
      <c r="Q329" s="578">
        <v>3.6329028516512065E-3</v>
      </c>
      <c r="R329" s="596"/>
      <c r="S329" s="267">
        <v>21.75</v>
      </c>
      <c r="U329" s="580">
        <v>2.2068965517241378E-2</v>
      </c>
      <c r="V329" s="268">
        <v>4.6189380000000004E-3</v>
      </c>
      <c r="W329" s="580" t="s">
        <v>157</v>
      </c>
      <c r="X329" s="268" t="s">
        <v>157</v>
      </c>
      <c r="Y329" s="580" t="s">
        <v>157</v>
      </c>
    </row>
    <row r="330" spans="1:25" ht="14.45" customHeight="1">
      <c r="A330" s="369" t="s">
        <v>802</v>
      </c>
      <c r="B330" s="370"/>
      <c r="C330" s="370"/>
      <c r="D330" s="370"/>
      <c r="E330" s="172"/>
      <c r="F330" s="386"/>
      <c r="G330" s="412"/>
      <c r="H330" s="412"/>
      <c r="I330" s="412"/>
      <c r="J330" s="412"/>
      <c r="K330" s="412"/>
      <c r="L330" s="412"/>
      <c r="M330" s="412"/>
      <c r="N330" s="412"/>
      <c r="O330" s="412"/>
      <c r="P330" s="412"/>
      <c r="Q330" s="412"/>
      <c r="R330" s="586"/>
      <c r="S330" s="412"/>
      <c r="T330" s="586"/>
      <c r="U330" s="412"/>
      <c r="V330" s="412"/>
      <c r="W330" s="412"/>
      <c r="X330" s="412"/>
      <c r="Y330" s="412"/>
    </row>
    <row r="331" spans="1:25" ht="14.45" customHeight="1">
      <c r="A331" s="180" t="s">
        <v>156</v>
      </c>
      <c r="B331" s="263" t="s">
        <v>72</v>
      </c>
      <c r="C331" s="181" t="s">
        <v>472</v>
      </c>
      <c r="D331" s="182"/>
      <c r="E331" s="172"/>
      <c r="F331" s="264" t="s">
        <v>157</v>
      </c>
      <c r="G331" s="411" t="s">
        <v>157</v>
      </c>
      <c r="H331" s="575" t="s">
        <v>157</v>
      </c>
      <c r="I331" s="411" t="s">
        <v>157</v>
      </c>
      <c r="J331" s="575" t="s">
        <v>157</v>
      </c>
      <c r="K331" s="411" t="s">
        <v>157</v>
      </c>
      <c r="L331" s="575" t="s">
        <v>157</v>
      </c>
      <c r="M331" s="577">
        <v>0</v>
      </c>
      <c r="N331" s="265">
        <v>0</v>
      </c>
      <c r="O331" s="577">
        <v>0</v>
      </c>
      <c r="P331" s="266" t="s">
        <v>157</v>
      </c>
      <c r="Q331" s="578" t="s">
        <v>157</v>
      </c>
      <c r="R331" s="596"/>
      <c r="S331" s="267">
        <v>90928.220617166924</v>
      </c>
      <c r="U331" s="580"/>
      <c r="V331" s="268">
        <v>-7.3262726513487249E-3</v>
      </c>
      <c r="W331" s="580">
        <v>9.562095267419346E-2</v>
      </c>
      <c r="X331" s="268">
        <v>0.10679135496202097</v>
      </c>
      <c r="Y331" s="580">
        <v>7.0115288105991436E-2</v>
      </c>
    </row>
    <row r="332" spans="1:25">
      <c r="A332" s="180" t="s">
        <v>162</v>
      </c>
      <c r="B332" s="263" t="s">
        <v>72</v>
      </c>
      <c r="C332" s="181" t="s">
        <v>566</v>
      </c>
      <c r="D332" s="182"/>
      <c r="E332" s="172"/>
      <c r="F332" s="264" t="s">
        <v>157</v>
      </c>
      <c r="G332" s="411" t="s">
        <v>157</v>
      </c>
      <c r="H332" s="575" t="s">
        <v>157</v>
      </c>
      <c r="I332" s="411" t="s">
        <v>157</v>
      </c>
      <c r="J332" s="575" t="s">
        <v>157</v>
      </c>
      <c r="K332" s="411" t="s">
        <v>157</v>
      </c>
      <c r="L332" s="575" t="s">
        <v>157</v>
      </c>
      <c r="M332" s="577">
        <v>0</v>
      </c>
      <c r="N332" s="265">
        <v>0</v>
      </c>
      <c r="O332" s="577">
        <v>0</v>
      </c>
      <c r="P332" s="266" t="s">
        <v>157</v>
      </c>
      <c r="Q332" s="578" t="s">
        <v>157</v>
      </c>
      <c r="R332" s="596"/>
      <c r="S332" s="267">
        <v>9299.5313492601999</v>
      </c>
      <c r="U332" s="580"/>
      <c r="V332" s="268">
        <v>-1.3081992404862982E-2</v>
      </c>
      <c r="W332" s="580">
        <v>-1.1221671874611806E-2</v>
      </c>
      <c r="X332" s="268">
        <v>3.0018637605438547E-2</v>
      </c>
      <c r="Y332" s="580">
        <v>2.4003957713885082E-2</v>
      </c>
    </row>
    <row r="333" spans="1:25">
      <c r="A333" s="180" t="s">
        <v>173</v>
      </c>
      <c r="B333" s="263" t="s">
        <v>72</v>
      </c>
      <c r="C333" s="181" t="s">
        <v>473</v>
      </c>
      <c r="D333" s="182"/>
      <c r="E333" s="172"/>
      <c r="F333" s="264" t="s">
        <v>157</v>
      </c>
      <c r="G333" s="411" t="s">
        <v>157</v>
      </c>
      <c r="H333" s="575" t="s">
        <v>157</v>
      </c>
      <c r="I333" s="411" t="s">
        <v>157</v>
      </c>
      <c r="J333" s="575" t="s">
        <v>157</v>
      </c>
      <c r="K333" s="411" t="s">
        <v>157</v>
      </c>
      <c r="L333" s="575" t="s">
        <v>157</v>
      </c>
      <c r="M333" s="577">
        <v>0</v>
      </c>
      <c r="N333" s="265">
        <v>0</v>
      </c>
      <c r="O333" s="577">
        <v>0</v>
      </c>
      <c r="P333" s="266" t="s">
        <v>157</v>
      </c>
      <c r="Q333" s="578" t="s">
        <v>157</v>
      </c>
      <c r="R333" s="596"/>
      <c r="S333" s="267">
        <v>61226.7117589716</v>
      </c>
      <c r="U333" s="580"/>
      <c r="V333" s="268">
        <v>2.262867639410775E-2</v>
      </c>
      <c r="W333" s="580">
        <v>6.3199605103649303E-2</v>
      </c>
      <c r="X333" s="268">
        <v>7.3126087379326021E-2</v>
      </c>
      <c r="Y333" s="580">
        <v>3.9676302552590803E-2</v>
      </c>
    </row>
    <row r="334" spans="1:25">
      <c r="A334" s="180" t="s">
        <v>174</v>
      </c>
      <c r="B334" s="263" t="s">
        <v>72</v>
      </c>
      <c r="C334" s="181" t="s">
        <v>474</v>
      </c>
      <c r="D334" s="182"/>
      <c r="E334" s="172"/>
      <c r="F334" s="264" t="s">
        <v>157</v>
      </c>
      <c r="G334" s="411" t="s">
        <v>157</v>
      </c>
      <c r="H334" s="575" t="s">
        <v>157</v>
      </c>
      <c r="I334" s="411" t="s">
        <v>157</v>
      </c>
      <c r="J334" s="575" t="s">
        <v>157</v>
      </c>
      <c r="K334" s="411" t="s">
        <v>157</v>
      </c>
      <c r="L334" s="575" t="s">
        <v>157</v>
      </c>
      <c r="M334" s="577">
        <v>0</v>
      </c>
      <c r="N334" s="265">
        <v>0</v>
      </c>
      <c r="O334" s="577">
        <v>0</v>
      </c>
      <c r="P334" s="266" t="s">
        <v>157</v>
      </c>
      <c r="Q334" s="578" t="s">
        <v>157</v>
      </c>
      <c r="R334" s="596"/>
      <c r="S334" s="267">
        <v>664.07756055218283</v>
      </c>
      <c r="U334" s="580"/>
      <c r="V334" s="268">
        <v>-2.8031753942195235E-2</v>
      </c>
      <c r="W334" s="580">
        <v>0.13884694331452177</v>
      </c>
      <c r="X334" s="268">
        <v>0.15073955858365062</v>
      </c>
      <c r="Y334" s="580">
        <v>6.7102680701359052E-2</v>
      </c>
    </row>
    <row r="335" spans="1:25">
      <c r="A335" s="180" t="s">
        <v>165</v>
      </c>
      <c r="B335" s="263" t="s">
        <v>72</v>
      </c>
      <c r="C335" s="181" t="s">
        <v>470</v>
      </c>
      <c r="D335" s="182"/>
      <c r="E335" s="172"/>
      <c r="F335" s="264" t="s">
        <v>157</v>
      </c>
      <c r="G335" s="411" t="s">
        <v>157</v>
      </c>
      <c r="H335" s="575" t="s">
        <v>157</v>
      </c>
      <c r="I335" s="411" t="s">
        <v>157</v>
      </c>
      <c r="J335" s="575" t="s">
        <v>157</v>
      </c>
      <c r="K335" s="411" t="s">
        <v>157</v>
      </c>
      <c r="L335" s="575" t="s">
        <v>157</v>
      </c>
      <c r="M335" s="577">
        <v>0</v>
      </c>
      <c r="N335" s="265">
        <v>0</v>
      </c>
      <c r="O335" s="577">
        <v>0</v>
      </c>
      <c r="P335" s="266" t="s">
        <v>157</v>
      </c>
      <c r="Q335" s="578" t="s">
        <v>157</v>
      </c>
      <c r="R335" s="596"/>
      <c r="S335" s="267">
        <v>169.84172000000001</v>
      </c>
      <c r="U335" s="580"/>
      <c r="V335" s="268">
        <v>0</v>
      </c>
      <c r="W335" s="580">
        <v>0</v>
      </c>
      <c r="X335" s="268">
        <v>3.7925015306841114E-3</v>
      </c>
      <c r="Y335" s="580">
        <v>2.8695505556113554E-2</v>
      </c>
    </row>
    <row r="336" spans="1:25">
      <c r="A336" s="180" t="s">
        <v>166</v>
      </c>
      <c r="B336" s="263" t="s">
        <v>72</v>
      </c>
      <c r="C336" s="181" t="s">
        <v>471</v>
      </c>
      <c r="D336" s="182"/>
      <c r="E336" s="172"/>
      <c r="F336" s="264" t="s">
        <v>157</v>
      </c>
      <c r="G336" s="411" t="s">
        <v>157</v>
      </c>
      <c r="H336" s="575" t="s">
        <v>157</v>
      </c>
      <c r="I336" s="411" t="s">
        <v>157</v>
      </c>
      <c r="J336" s="575" t="s">
        <v>157</v>
      </c>
      <c r="K336" s="411" t="s">
        <v>157</v>
      </c>
      <c r="L336" s="575" t="s">
        <v>157</v>
      </c>
      <c r="M336" s="577">
        <v>0</v>
      </c>
      <c r="N336" s="265">
        <v>0</v>
      </c>
      <c r="O336" s="577">
        <v>0</v>
      </c>
      <c r="P336" s="266" t="s">
        <v>157</v>
      </c>
      <c r="Q336" s="578" t="s">
        <v>157</v>
      </c>
      <c r="R336" s="596"/>
      <c r="S336" s="267">
        <v>169.96931000000001</v>
      </c>
      <c r="U336" s="580"/>
      <c r="V336" s="268">
        <v>0</v>
      </c>
      <c r="W336" s="580">
        <v>0</v>
      </c>
      <c r="X336" s="268">
        <v>4.1921846995154333E-3</v>
      </c>
      <c r="Y336" s="580">
        <v>2.9782261374598828E-2</v>
      </c>
    </row>
    <row r="337" spans="1:25">
      <c r="A337" s="236"/>
      <c r="B337" s="236"/>
      <c r="C337" s="237"/>
      <c r="D337" s="238"/>
      <c r="E337" s="172"/>
      <c r="F337" s="239"/>
      <c r="G337" s="413"/>
      <c r="H337" s="413"/>
      <c r="I337" s="413"/>
      <c r="J337" s="413"/>
      <c r="K337" s="413"/>
      <c r="L337" s="413"/>
      <c r="M337" s="413"/>
      <c r="N337" s="413"/>
      <c r="O337" s="413"/>
      <c r="P337" s="413"/>
      <c r="Q337" s="413"/>
      <c r="R337" s="586"/>
      <c r="S337" s="413"/>
      <c r="T337" s="586"/>
      <c r="U337" s="413"/>
      <c r="V337" s="413"/>
      <c r="W337" s="413"/>
      <c r="X337" s="413"/>
      <c r="Y337" s="413"/>
    </row>
    <row r="338" spans="1:25">
      <c r="A338" s="191" t="s">
        <v>817</v>
      </c>
      <c r="B338" s="191"/>
      <c r="C338" s="191"/>
      <c r="D338" s="191"/>
      <c r="E338" s="191"/>
      <c r="F338" s="191"/>
      <c r="G338" s="414"/>
      <c r="H338" s="414"/>
      <c r="I338" s="414"/>
      <c r="J338" s="414"/>
      <c r="K338" s="414"/>
      <c r="L338" s="414"/>
      <c r="M338" s="414"/>
      <c r="N338" s="414"/>
      <c r="O338" s="414"/>
      <c r="P338" s="414"/>
      <c r="Q338" s="414"/>
      <c r="R338" s="598"/>
      <c r="S338" s="414"/>
      <c r="T338" s="598"/>
      <c r="U338" s="414"/>
      <c r="V338" s="414"/>
      <c r="W338" s="414"/>
      <c r="X338" s="414"/>
      <c r="Y338" s="414"/>
    </row>
    <row r="339" spans="1:25">
      <c r="A339" s="190" t="s">
        <v>1377</v>
      </c>
      <c r="B339" s="190"/>
      <c r="C339" s="243"/>
      <c r="F339" s="244"/>
      <c r="H339" s="413"/>
      <c r="I339" s="413"/>
      <c r="J339" s="413"/>
      <c r="K339" s="413"/>
      <c r="L339" s="413"/>
      <c r="M339" s="413"/>
      <c r="N339" s="413"/>
      <c r="O339" s="585" t="s">
        <v>818</v>
      </c>
      <c r="P339" s="413"/>
      <c r="Q339" s="413"/>
      <c r="R339" s="586"/>
      <c r="S339" s="413"/>
      <c r="T339" s="586"/>
      <c r="U339" s="413"/>
      <c r="V339" s="413"/>
      <c r="W339" s="413"/>
      <c r="X339" s="413"/>
      <c r="Y339" s="413"/>
    </row>
    <row r="340" spans="1:25">
      <c r="A340" s="190"/>
      <c r="B340" s="190"/>
      <c r="C340" s="243"/>
      <c r="F340" s="244"/>
      <c r="H340" s="413"/>
      <c r="I340" s="413"/>
      <c r="J340" s="413"/>
      <c r="K340" s="413"/>
      <c r="L340" s="413"/>
      <c r="M340" s="413"/>
      <c r="N340" s="413"/>
      <c r="O340" s="413"/>
      <c r="P340" s="413"/>
      <c r="Q340" s="413"/>
      <c r="R340" s="586"/>
      <c r="S340" s="413"/>
      <c r="T340" s="586"/>
      <c r="U340" s="413"/>
      <c r="V340" s="413"/>
      <c r="W340" s="413"/>
      <c r="X340" s="413"/>
      <c r="Y340" s="413"/>
    </row>
    <row r="341" spans="1:25">
      <c r="A341" s="623" t="s">
        <v>1085</v>
      </c>
      <c r="B341" s="623"/>
      <c r="C341" s="623"/>
      <c r="D341" s="623"/>
      <c r="E341" s="623"/>
      <c r="F341" s="623"/>
      <c r="G341" s="623"/>
      <c r="H341" s="623"/>
      <c r="I341" s="623"/>
      <c r="J341" s="623"/>
      <c r="K341" s="623"/>
      <c r="L341" s="623"/>
      <c r="M341" s="623"/>
      <c r="N341" s="623"/>
      <c r="O341" s="623"/>
      <c r="P341" s="623"/>
      <c r="Q341" s="623"/>
      <c r="R341" s="623"/>
      <c r="S341" s="623"/>
      <c r="T341" s="623"/>
      <c r="U341" s="623"/>
      <c r="V341" s="623"/>
      <c r="W341" s="623"/>
      <c r="X341" s="623"/>
      <c r="Y341" s="623"/>
    </row>
    <row r="342" spans="1:25">
      <c r="A342" s="623"/>
      <c r="B342" s="623"/>
      <c r="C342" s="623"/>
      <c r="D342" s="623"/>
      <c r="E342" s="623"/>
      <c r="F342" s="623"/>
      <c r="G342" s="623"/>
      <c r="H342" s="623"/>
      <c r="I342" s="623"/>
      <c r="J342" s="623"/>
      <c r="K342" s="623"/>
      <c r="L342" s="623"/>
      <c r="M342" s="623"/>
      <c r="N342" s="623"/>
      <c r="O342" s="623"/>
      <c r="P342" s="623"/>
      <c r="Q342" s="623"/>
      <c r="R342" s="623"/>
      <c r="S342" s="623"/>
      <c r="T342" s="623"/>
      <c r="U342" s="623"/>
      <c r="V342" s="623"/>
      <c r="W342" s="623"/>
      <c r="X342" s="623"/>
      <c r="Y342" s="623"/>
    </row>
    <row r="343" spans="1:25">
      <c r="A343" s="623"/>
      <c r="B343" s="623"/>
      <c r="C343" s="623"/>
      <c r="D343" s="623"/>
      <c r="E343" s="623"/>
      <c r="F343" s="623"/>
      <c r="G343" s="623"/>
      <c r="H343" s="623"/>
      <c r="I343" s="623"/>
      <c r="J343" s="623"/>
      <c r="K343" s="623"/>
      <c r="L343" s="623"/>
      <c r="M343" s="623"/>
      <c r="N343" s="623"/>
      <c r="O343" s="623"/>
      <c r="P343" s="623"/>
      <c r="Q343" s="623"/>
      <c r="R343" s="623"/>
      <c r="S343" s="623"/>
      <c r="T343" s="623"/>
      <c r="U343" s="623"/>
      <c r="V343" s="623"/>
      <c r="W343" s="623"/>
      <c r="X343" s="623"/>
      <c r="Y343" s="623"/>
    </row>
    <row r="344" spans="1:25">
      <c r="A344" s="623"/>
      <c r="B344" s="623"/>
      <c r="C344" s="623"/>
      <c r="D344" s="623"/>
      <c r="E344" s="623"/>
      <c r="F344" s="623"/>
      <c r="G344" s="623"/>
      <c r="H344" s="623"/>
      <c r="I344" s="623"/>
      <c r="J344" s="623"/>
      <c r="K344" s="623"/>
      <c r="L344" s="623"/>
      <c r="M344" s="623"/>
      <c r="N344" s="623"/>
      <c r="O344" s="623"/>
      <c r="P344" s="623"/>
      <c r="Q344" s="623"/>
      <c r="R344" s="623"/>
      <c r="S344" s="623"/>
      <c r="T344" s="623"/>
      <c r="U344" s="623"/>
      <c r="V344" s="623"/>
      <c r="W344" s="623"/>
      <c r="X344" s="623"/>
      <c r="Y344" s="623"/>
    </row>
    <row r="345" spans="1:25">
      <c r="A345" s="192" t="s">
        <v>2345</v>
      </c>
      <c r="B345" s="250"/>
      <c r="C345" s="251"/>
      <c r="D345" s="252"/>
      <c r="E345" s="252"/>
      <c r="F345" s="253"/>
      <c r="G345" s="416"/>
      <c r="H345" s="416"/>
      <c r="I345" s="416"/>
      <c r="J345" s="416"/>
      <c r="K345" s="416"/>
      <c r="L345" s="416"/>
      <c r="M345" s="416"/>
      <c r="N345" s="416"/>
      <c r="O345" s="416"/>
      <c r="P345" s="416"/>
      <c r="Q345" s="416"/>
      <c r="R345" s="587"/>
      <c r="S345" s="416"/>
      <c r="T345" s="587"/>
      <c r="U345" s="416"/>
      <c r="V345" s="416"/>
      <c r="W345" s="416"/>
      <c r="X345" s="416"/>
      <c r="Y345" s="416"/>
    </row>
    <row r="346" spans="1:25">
      <c r="A346" s="254" t="s">
        <v>819</v>
      </c>
      <c r="B346" s="254"/>
      <c r="C346" s="254"/>
      <c r="D346" s="254"/>
      <c r="E346" s="254"/>
      <c r="F346" s="254"/>
      <c r="G346" s="417"/>
      <c r="H346" s="417"/>
      <c r="I346" s="417"/>
      <c r="J346" s="417"/>
      <c r="K346" s="417"/>
      <c r="L346" s="417"/>
      <c r="M346" s="417"/>
      <c r="N346" s="417"/>
      <c r="O346" s="417"/>
      <c r="P346" s="417"/>
      <c r="Q346" s="417"/>
      <c r="R346" s="588"/>
      <c r="S346" s="417"/>
      <c r="T346" s="588"/>
      <c r="U346" s="417"/>
      <c r="V346" s="417"/>
      <c r="W346" s="417"/>
      <c r="X346" s="417"/>
      <c r="Y346" s="417"/>
    </row>
    <row r="347" spans="1:25">
      <c r="A347" s="250"/>
      <c r="B347" s="250"/>
      <c r="C347" s="251"/>
      <c r="D347" s="252"/>
      <c r="E347" s="257"/>
      <c r="F347" s="253"/>
      <c r="G347" s="416"/>
      <c r="H347" s="416"/>
      <c r="I347" s="416"/>
      <c r="J347" s="416"/>
      <c r="K347" s="416"/>
      <c r="L347" s="416"/>
      <c r="M347" s="416"/>
      <c r="N347" s="416"/>
      <c r="O347" s="416"/>
      <c r="P347" s="416"/>
      <c r="Q347" s="416"/>
      <c r="R347" s="587"/>
      <c r="S347" s="416"/>
      <c r="T347" s="587"/>
      <c r="U347" s="416"/>
      <c r="V347" s="416"/>
      <c r="W347" s="416"/>
      <c r="X347" s="416"/>
      <c r="Y347" s="416"/>
    </row>
    <row r="348" spans="1:25" ht="15.75">
      <c r="A348" s="258" t="s">
        <v>804</v>
      </c>
      <c r="B348" s="190"/>
      <c r="C348" s="259"/>
      <c r="D348" s="209"/>
      <c r="E348" s="209"/>
      <c r="F348" s="245"/>
      <c r="G348" s="418"/>
      <c r="H348" s="418"/>
      <c r="I348" s="418"/>
      <c r="J348" s="418"/>
      <c r="K348" s="418"/>
      <c r="L348" s="418"/>
      <c r="M348" s="418"/>
      <c r="N348" s="418"/>
      <c r="O348" s="418"/>
      <c r="P348" s="418"/>
      <c r="Q348" s="418"/>
      <c r="R348" s="586"/>
      <c r="S348" s="418"/>
      <c r="T348" s="586"/>
      <c r="U348" s="418"/>
      <c r="V348" s="418"/>
      <c r="W348" s="418"/>
      <c r="X348" s="418"/>
      <c r="Y348" s="418"/>
    </row>
    <row r="349" spans="1:25">
      <c r="B349" s="193"/>
      <c r="C349" s="193"/>
      <c r="D349" s="193"/>
      <c r="E349" s="193"/>
      <c r="F349" s="261"/>
      <c r="G349" s="419"/>
      <c r="H349" s="419"/>
      <c r="I349" s="419"/>
      <c r="J349" s="419"/>
      <c r="K349" s="419"/>
      <c r="L349" s="419"/>
      <c r="M349" s="419"/>
      <c r="N349" s="419"/>
      <c r="O349" s="419"/>
      <c r="P349" s="419"/>
      <c r="Q349" s="419"/>
      <c r="R349" s="589"/>
      <c r="S349" s="419"/>
      <c r="T349" s="589"/>
      <c r="U349" s="419"/>
      <c r="V349" s="419"/>
      <c r="W349" s="419"/>
      <c r="X349" s="419"/>
      <c r="Y349" s="419"/>
    </row>
    <row r="350" spans="1:25">
      <c r="C350" s="193"/>
      <c r="D350" s="194"/>
      <c r="E350" s="194"/>
    </row>
    <row r="351" spans="1:25">
      <c r="C351" s="193"/>
      <c r="D351" s="194"/>
      <c r="E351" s="194"/>
    </row>
    <row r="352" spans="1:25">
      <c r="E352" s="194"/>
    </row>
  </sheetData>
  <autoFilter ref="A10:Y336"/>
  <mergeCells count="1">
    <mergeCell ref="A341:Y344"/>
  </mergeCells>
  <printOptions horizontalCentered="1"/>
  <pageMargins left="0" right="0" top="0" bottom="0" header="0.15748031496062992" footer="3.937007874015748E-2"/>
  <pageSetup paperSize="9" scale="55" fitToHeight="0" pageOrder="overThenDown" orientation="landscape" r:id="rId1"/>
  <headerFooter alignWithMargins="0"/>
  <rowBreaks count="6" manualBreakCount="6">
    <brk id="61" max="24" man="1"/>
    <brk id="119" max="24" man="1"/>
    <brk id="164" max="24" man="1"/>
    <brk id="209" max="24" man="1"/>
    <brk id="249" max="25" man="1"/>
    <brk id="298" max="2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tabColor rgb="FF99CCFF"/>
    <pageSetUpPr fitToPage="1"/>
  </sheetPr>
  <dimension ref="A1:AA49"/>
  <sheetViews>
    <sheetView showGridLines="0" view="pageBreakPreview" zoomScale="115" zoomScaleNormal="85" zoomScaleSheetLayoutView="115" workbookViewId="0">
      <pane xSplit="5" ySplit="10" topLeftCell="F20" activePane="bottomRight" state="frozen"/>
      <selection sqref="A1:XFD1048576"/>
      <selection pane="topRight" sqref="A1:XFD1048576"/>
      <selection pane="bottomLeft" sqref="A1:XFD1048576"/>
      <selection pane="bottomRight" sqref="A1:XFD1048576"/>
    </sheetView>
  </sheetViews>
  <sheetFormatPr defaultColWidth="9" defaultRowHeight="15"/>
  <cols>
    <col min="1" max="1" width="9" style="172" customWidth="1"/>
    <col min="2" max="2" width="5.5" style="172" customWidth="1"/>
    <col min="3" max="3" width="11" style="172" customWidth="1"/>
    <col min="4" max="4" width="30.75" style="170" customWidth="1"/>
    <col min="5" max="5" width="0.5" style="170" customWidth="1"/>
    <col min="6" max="6" width="6" style="232" customWidth="1"/>
    <col min="7" max="8" width="6.625" style="232" customWidth="1"/>
    <col min="9" max="9" width="7.625" style="232" customWidth="1"/>
    <col min="10" max="10" width="11" style="232" customWidth="1"/>
    <col min="11" max="11" width="9.25" style="232" bestFit="1" customWidth="1"/>
    <col min="12" max="14" width="8.5" style="232" customWidth="1"/>
    <col min="15" max="15" width="0.5" style="172" customWidth="1"/>
    <col min="16" max="18" width="9.875" style="232" customWidth="1"/>
    <col min="19" max="19" width="0.5" style="172" customWidth="1"/>
    <col min="20" max="20" width="13.5" style="233" customWidth="1"/>
    <col min="21" max="21" width="9.875" style="233" customWidth="1"/>
    <col min="22" max="22" width="9.625" style="233" customWidth="1"/>
    <col min="23" max="23" width="9.875" style="233" customWidth="1"/>
    <col min="24" max="24" width="9.25" style="172" customWidth="1"/>
    <col min="25" max="25" width="8.125" style="172" customWidth="1"/>
    <col min="26" max="26" width="8.5" style="172" customWidth="1"/>
    <col min="27" max="27" width="7.875" style="172" hidden="1" customWidth="1"/>
    <col min="28" max="29" width="9.875" style="172" customWidth="1"/>
    <col min="30" max="16384" width="9" style="172"/>
  </cols>
  <sheetData>
    <row r="1" spans="1:24" s="206" customFormat="1">
      <c r="A1" s="375"/>
      <c r="B1" s="375"/>
      <c r="C1" s="375"/>
      <c r="D1" s="376"/>
      <c r="E1" s="375"/>
      <c r="F1" s="377"/>
      <c r="G1" s="377"/>
      <c r="H1" s="377"/>
      <c r="I1" s="377"/>
      <c r="J1" s="377"/>
      <c r="K1" s="377"/>
      <c r="L1" s="377"/>
      <c r="M1" s="377"/>
      <c r="N1" s="377"/>
      <c r="O1" s="375"/>
      <c r="P1" s="377"/>
      <c r="Q1" s="377"/>
      <c r="R1" s="377"/>
      <c r="S1" s="375"/>
      <c r="T1" s="378"/>
      <c r="U1" s="378"/>
      <c r="V1" s="378"/>
      <c r="W1" s="378"/>
      <c r="X1" s="375"/>
    </row>
    <row r="2" spans="1:24" s="206" customFormat="1">
      <c r="A2" s="375"/>
      <c r="B2" s="375"/>
      <c r="C2" s="375"/>
      <c r="D2" s="376"/>
      <c r="E2" s="375"/>
      <c r="F2" s="377"/>
      <c r="G2" s="377"/>
      <c r="H2" s="377"/>
      <c r="I2" s="377"/>
      <c r="J2" s="377"/>
      <c r="K2" s="377"/>
      <c r="L2" s="377"/>
      <c r="M2" s="377"/>
      <c r="N2" s="377"/>
      <c r="O2" s="375"/>
      <c r="P2" s="377"/>
      <c r="Q2" s="377"/>
      <c r="R2" s="377"/>
      <c r="S2" s="375"/>
      <c r="T2" s="378"/>
      <c r="U2" s="378"/>
      <c r="V2" s="378"/>
      <c r="W2" s="378"/>
      <c r="X2" s="375"/>
    </row>
    <row r="3" spans="1:24" s="206" customFormat="1" ht="14.45" customHeight="1">
      <c r="A3" s="375"/>
      <c r="B3" s="375"/>
      <c r="C3" s="375"/>
      <c r="D3" s="379"/>
      <c r="E3" s="379"/>
      <c r="F3" s="379"/>
      <c r="G3" s="379"/>
      <c r="H3" s="379"/>
      <c r="I3" s="379"/>
      <c r="J3" s="379"/>
      <c r="K3" s="379"/>
      <c r="L3" s="379"/>
      <c r="M3" s="379"/>
      <c r="N3" s="377"/>
      <c r="O3" s="375"/>
      <c r="P3" s="377"/>
      <c r="Q3" s="377"/>
      <c r="R3" s="377"/>
      <c r="S3" s="375"/>
      <c r="T3" s="378"/>
      <c r="U3" s="378"/>
      <c r="V3" s="378"/>
      <c r="W3" s="378"/>
      <c r="X3" s="375"/>
    </row>
    <row r="4" spans="1:24" s="206" customFormat="1" ht="14.45" customHeight="1">
      <c r="A4" s="375"/>
      <c r="B4" s="375"/>
      <c r="C4" s="375"/>
      <c r="D4" s="379"/>
      <c r="E4" s="379"/>
      <c r="F4" s="379"/>
      <c r="G4" s="379"/>
      <c r="H4" s="379"/>
      <c r="I4" s="379"/>
      <c r="J4" s="379"/>
      <c r="K4" s="379"/>
      <c r="L4" s="379"/>
      <c r="M4" s="379"/>
      <c r="N4" s="377"/>
      <c r="O4" s="375"/>
      <c r="P4" s="377"/>
      <c r="Q4" s="377"/>
      <c r="R4" s="377"/>
      <c r="S4" s="375"/>
      <c r="T4" s="378"/>
      <c r="U4" s="378"/>
      <c r="V4" s="378"/>
      <c r="W4" s="378"/>
      <c r="X4" s="375"/>
    </row>
    <row r="5" spans="1:24" s="206" customFormat="1" ht="14.45" customHeight="1">
      <c r="A5" s="375"/>
      <c r="B5" s="375"/>
      <c r="C5" s="375"/>
      <c r="D5" s="379"/>
      <c r="E5" s="379"/>
      <c r="F5" s="379"/>
      <c r="G5" s="379"/>
      <c r="H5" s="379"/>
      <c r="I5" s="379"/>
      <c r="J5" s="379"/>
      <c r="K5" s="379"/>
      <c r="L5" s="379"/>
      <c r="M5" s="379"/>
      <c r="N5" s="377"/>
      <c r="O5" s="375"/>
      <c r="P5" s="377"/>
      <c r="Q5" s="377"/>
      <c r="R5" s="377"/>
      <c r="S5" s="375"/>
      <c r="T5" s="378"/>
      <c r="U5" s="378"/>
      <c r="V5" s="378"/>
      <c r="W5" s="378"/>
      <c r="X5" s="375"/>
    </row>
    <row r="6" spans="1:24" ht="14.45" customHeight="1">
      <c r="A6" s="375"/>
      <c r="B6" s="375"/>
      <c r="C6" s="375"/>
      <c r="D6" s="379"/>
      <c r="E6" s="379"/>
      <c r="F6" s="379"/>
      <c r="G6" s="379"/>
      <c r="H6" s="379"/>
      <c r="I6" s="379"/>
      <c r="J6" s="379"/>
      <c r="K6" s="379"/>
      <c r="L6" s="379"/>
      <c r="M6" s="379"/>
      <c r="N6" s="377"/>
      <c r="O6" s="375"/>
      <c r="P6" s="377"/>
      <c r="Q6" s="377"/>
      <c r="R6" s="377"/>
      <c r="S6" s="375"/>
      <c r="T6" s="378"/>
      <c r="U6" s="378"/>
      <c r="V6" s="378"/>
      <c r="W6" s="378"/>
      <c r="X6" s="375"/>
    </row>
    <row r="7" spans="1:24">
      <c r="A7" s="375"/>
      <c r="B7" s="375"/>
      <c r="C7" s="375"/>
      <c r="D7" s="376"/>
      <c r="E7" s="375"/>
      <c r="F7" s="377"/>
      <c r="G7" s="377"/>
      <c r="H7" s="377"/>
      <c r="I7" s="377"/>
      <c r="J7" s="377"/>
      <c r="K7" s="377"/>
      <c r="L7" s="377"/>
      <c r="M7" s="377"/>
      <c r="N7" s="377"/>
      <c r="O7" s="375"/>
      <c r="P7" s="377"/>
      <c r="Q7" s="377"/>
      <c r="R7" s="377"/>
      <c r="S7" s="375"/>
      <c r="T7" s="378"/>
      <c r="U7" s="378"/>
      <c r="V7" s="378"/>
      <c r="W7" s="378"/>
      <c r="X7" s="375"/>
    </row>
    <row r="8" spans="1:24" s="165" customFormat="1" ht="18" customHeight="1">
      <c r="A8" s="163" t="s">
        <v>2346</v>
      </c>
      <c r="Q8" s="433"/>
      <c r="X8" s="164" t="s">
        <v>2344</v>
      </c>
    </row>
    <row r="9" spans="1:24" s="374" customFormat="1" ht="18.75">
      <c r="A9" s="373" t="s">
        <v>820</v>
      </c>
      <c r="E9" s="172"/>
      <c r="F9" s="373" t="s">
        <v>778</v>
      </c>
      <c r="O9" s="172"/>
      <c r="P9" s="373" t="s">
        <v>779</v>
      </c>
      <c r="S9" s="172"/>
      <c r="T9" s="373" t="s">
        <v>780</v>
      </c>
    </row>
    <row r="10" spans="1:24" ht="45">
      <c r="A10" s="175" t="s">
        <v>781</v>
      </c>
      <c r="B10" s="175" t="s">
        <v>782</v>
      </c>
      <c r="C10" s="624" t="s">
        <v>783</v>
      </c>
      <c r="D10" s="625"/>
      <c r="E10" s="172"/>
      <c r="F10" s="217" t="s">
        <v>784</v>
      </c>
      <c r="G10" s="176" t="s">
        <v>810</v>
      </c>
      <c r="H10" s="176" t="s">
        <v>811</v>
      </c>
      <c r="I10" s="176" t="s">
        <v>812</v>
      </c>
      <c r="J10" s="176" t="s">
        <v>788</v>
      </c>
      <c r="K10" s="176" t="s">
        <v>789</v>
      </c>
      <c r="L10" s="176" t="s">
        <v>807</v>
      </c>
      <c r="M10" s="176" t="s">
        <v>790</v>
      </c>
      <c r="N10" s="176" t="s">
        <v>813</v>
      </c>
      <c r="P10" s="176" t="s">
        <v>155</v>
      </c>
      <c r="Q10" s="176" t="s">
        <v>793</v>
      </c>
      <c r="R10" s="176" t="s">
        <v>794</v>
      </c>
      <c r="T10" s="179" t="s">
        <v>795</v>
      </c>
      <c r="U10" s="179" t="s">
        <v>796</v>
      </c>
      <c r="V10" s="179" t="s">
        <v>797</v>
      </c>
      <c r="W10" s="179" t="s">
        <v>798</v>
      </c>
      <c r="X10" s="179" t="s">
        <v>799</v>
      </c>
    </row>
    <row r="11" spans="1:24" s="372" customFormat="1">
      <c r="A11" s="369" t="s">
        <v>816</v>
      </c>
      <c r="B11" s="371"/>
      <c r="C11" s="371"/>
      <c r="D11" s="371"/>
      <c r="E11" s="172"/>
      <c r="F11" s="380"/>
      <c r="G11" s="381"/>
      <c r="H11" s="381"/>
      <c r="I11" s="381"/>
      <c r="J11" s="381"/>
      <c r="K11" s="381"/>
      <c r="L11" s="381"/>
      <c r="M11" s="381"/>
      <c r="N11" s="381"/>
      <c r="O11" s="172"/>
      <c r="P11" s="380"/>
      <c r="Q11" s="382"/>
      <c r="R11" s="382"/>
      <c r="S11" s="172"/>
      <c r="T11" s="383"/>
      <c r="U11" s="382"/>
      <c r="V11" s="382"/>
      <c r="W11" s="382"/>
      <c r="X11" s="371"/>
    </row>
    <row r="12" spans="1:24">
      <c r="A12" s="180" t="s">
        <v>1047</v>
      </c>
      <c r="B12" s="263" t="s">
        <v>144</v>
      </c>
      <c r="C12" s="626" t="s">
        <v>1051</v>
      </c>
      <c r="D12" s="627"/>
      <c r="E12" s="172"/>
      <c r="F12" s="264" t="s">
        <v>157</v>
      </c>
      <c r="G12" s="183">
        <v>6.0979169999999998</v>
      </c>
      <c r="H12" s="264">
        <v>-0.57400899999999999</v>
      </c>
      <c r="I12" s="183">
        <v>-0.65084500000000001</v>
      </c>
      <c r="J12" s="265">
        <v>432006.98</v>
      </c>
      <c r="K12" s="189">
        <v>4328</v>
      </c>
      <c r="L12" s="265">
        <v>7</v>
      </c>
      <c r="M12" s="198">
        <v>7.0845008221659955E-2</v>
      </c>
      <c r="N12" s="266">
        <v>2.3977278260621081E-3</v>
      </c>
      <c r="P12" s="187">
        <v>99.98</v>
      </c>
      <c r="Q12" s="267">
        <v>101.77</v>
      </c>
      <c r="R12" s="187">
        <v>97.92</v>
      </c>
      <c r="T12" s="268">
        <v>4.0008001600320066E-2</v>
      </c>
      <c r="U12" s="188">
        <v>5.3293109999999998E-3</v>
      </c>
      <c r="V12" s="268">
        <v>3.2836959999999998E-2</v>
      </c>
      <c r="W12" s="188" t="s">
        <v>157</v>
      </c>
      <c r="X12" s="268" t="s">
        <v>157</v>
      </c>
    </row>
    <row r="13" spans="1:24">
      <c r="A13" s="180" t="s">
        <v>730</v>
      </c>
      <c r="B13" s="263" t="s">
        <v>144</v>
      </c>
      <c r="C13" s="626" t="s">
        <v>1063</v>
      </c>
      <c r="D13" s="627"/>
      <c r="E13" s="172"/>
      <c r="F13" s="264" t="s">
        <v>157</v>
      </c>
      <c r="G13" s="183">
        <v>1.03173</v>
      </c>
      <c r="H13" s="264">
        <v>8.3639999999999999E-3</v>
      </c>
      <c r="I13" s="183">
        <v>0</v>
      </c>
      <c r="J13" s="265">
        <v>0</v>
      </c>
      <c r="K13" s="189">
        <v>0</v>
      </c>
      <c r="L13" s="265">
        <v>0</v>
      </c>
      <c r="M13" s="198">
        <v>0</v>
      </c>
      <c r="N13" s="266">
        <v>2.4732782674906206E-3</v>
      </c>
      <c r="P13" s="187">
        <v>100.41</v>
      </c>
      <c r="Q13" s="267">
        <v>101.64</v>
      </c>
      <c r="R13" s="187">
        <v>99.67</v>
      </c>
      <c r="T13" s="268">
        <v>3.7346877801015838E-2</v>
      </c>
      <c r="U13" s="188" t="s">
        <v>157</v>
      </c>
      <c r="V13" s="268" t="s">
        <v>157</v>
      </c>
      <c r="W13" s="188" t="s">
        <v>157</v>
      </c>
      <c r="X13" s="268" t="s">
        <v>157</v>
      </c>
    </row>
    <row r="14" spans="1:24">
      <c r="A14" s="180" t="s">
        <v>1046</v>
      </c>
      <c r="B14" s="263" t="s">
        <v>144</v>
      </c>
      <c r="C14" s="626" t="s">
        <v>1052</v>
      </c>
      <c r="D14" s="627"/>
      <c r="E14" s="172"/>
      <c r="F14" s="264" t="s">
        <v>157</v>
      </c>
      <c r="G14" s="183">
        <v>8.3258700000000001</v>
      </c>
      <c r="H14" s="264">
        <v>-0.27761400000000003</v>
      </c>
      <c r="I14" s="183">
        <v>-0.48349999999999999</v>
      </c>
      <c r="J14" s="265">
        <v>423297.89</v>
      </c>
      <c r="K14" s="189">
        <v>4380</v>
      </c>
      <c r="L14" s="265">
        <v>5</v>
      </c>
      <c r="M14" s="198">
        <v>5.0841280250592431E-2</v>
      </c>
      <c r="N14" s="266">
        <v>2.2230160335122541E-3</v>
      </c>
      <c r="P14" s="187">
        <v>96.68</v>
      </c>
      <c r="Q14" s="267">
        <v>98.3</v>
      </c>
      <c r="R14" s="187">
        <v>94.08</v>
      </c>
      <c r="T14" s="268">
        <v>3.8270583367811334E-2</v>
      </c>
      <c r="U14" s="188">
        <v>7.5031259999999997E-3</v>
      </c>
      <c r="V14" s="268">
        <v>2.8740700000000001E-2</v>
      </c>
      <c r="W14" s="188" t="s">
        <v>157</v>
      </c>
      <c r="X14" s="268" t="s">
        <v>157</v>
      </c>
    </row>
    <row r="15" spans="1:24">
      <c r="A15" s="180" t="s">
        <v>666</v>
      </c>
      <c r="B15" s="263" t="s">
        <v>144</v>
      </c>
      <c r="C15" s="626" t="s">
        <v>1064</v>
      </c>
      <c r="D15" s="627"/>
      <c r="E15" s="172"/>
      <c r="F15" s="264" t="s">
        <v>157</v>
      </c>
      <c r="G15" s="183">
        <v>4.1147999999999998</v>
      </c>
      <c r="H15" s="264">
        <v>4.8599999999999997E-2</v>
      </c>
      <c r="I15" s="183">
        <v>0</v>
      </c>
      <c r="J15" s="265">
        <v>15103.66</v>
      </c>
      <c r="K15" s="189">
        <v>149</v>
      </c>
      <c r="L15" s="265">
        <v>3</v>
      </c>
      <c r="M15" s="198">
        <v>3.6705696510158452E-3</v>
      </c>
      <c r="N15" s="266">
        <v>2.4674707927472405E-3</v>
      </c>
      <c r="P15" s="187">
        <v>101.46</v>
      </c>
      <c r="Q15" s="267">
        <v>104.05</v>
      </c>
      <c r="R15" s="187">
        <v>99.74</v>
      </c>
      <c r="T15" s="268">
        <v>4.6816479400749067E-2</v>
      </c>
      <c r="U15" s="188">
        <v>3.3623419999999999E-3</v>
      </c>
      <c r="V15" s="268">
        <v>3.1530370000000002E-2</v>
      </c>
      <c r="W15" s="188">
        <v>-2.564078E-3</v>
      </c>
      <c r="X15" s="268">
        <v>2.7840919999999998E-2</v>
      </c>
    </row>
    <row r="16" spans="1:24">
      <c r="A16" s="180" t="s">
        <v>865</v>
      </c>
      <c r="B16" s="263" t="s">
        <v>144</v>
      </c>
      <c r="C16" s="626" t="s">
        <v>1059</v>
      </c>
      <c r="D16" s="627"/>
      <c r="E16" s="172"/>
      <c r="F16" s="264" t="s">
        <v>157</v>
      </c>
      <c r="G16" s="183">
        <v>5.1667560000000003</v>
      </c>
      <c r="H16" s="264">
        <v>6.7860000000000004E-2</v>
      </c>
      <c r="I16" s="183">
        <v>0</v>
      </c>
      <c r="J16" s="265">
        <v>13878.630000000001</v>
      </c>
      <c r="K16" s="189">
        <v>141</v>
      </c>
      <c r="L16" s="265">
        <v>1</v>
      </c>
      <c r="M16" s="198">
        <v>2.6861400073856789E-3</v>
      </c>
      <c r="N16" s="266">
        <v>3.1008846006069612E-3</v>
      </c>
      <c r="P16" s="187">
        <v>98.43</v>
      </c>
      <c r="Q16" s="267">
        <v>102.28</v>
      </c>
      <c r="R16" s="187">
        <v>97.23</v>
      </c>
      <c r="T16" s="268">
        <v>4.317789291882556E-2</v>
      </c>
      <c r="U16" s="188">
        <v>2.6484669999999998E-3</v>
      </c>
      <c r="V16" s="268">
        <v>2.2524229999999999E-2</v>
      </c>
      <c r="W16" s="188">
        <v>-1.6510270000000001E-2</v>
      </c>
      <c r="X16" s="268">
        <v>2.716872E-2</v>
      </c>
    </row>
    <row r="17" spans="1:24">
      <c r="A17" s="180" t="s">
        <v>1045</v>
      </c>
      <c r="B17" s="263" t="s">
        <v>144</v>
      </c>
      <c r="C17" s="626" t="s">
        <v>1053</v>
      </c>
      <c r="D17" s="627"/>
      <c r="E17" s="172"/>
      <c r="F17" s="264" t="s">
        <v>157</v>
      </c>
      <c r="G17" s="183">
        <v>5.2842599999999997</v>
      </c>
      <c r="H17" s="264">
        <v>-0.64761000000000002</v>
      </c>
      <c r="I17" s="183">
        <v>0</v>
      </c>
      <c r="J17" s="265">
        <v>38167.1</v>
      </c>
      <c r="K17" s="189">
        <v>449</v>
      </c>
      <c r="L17" s="265">
        <v>6</v>
      </c>
      <c r="M17" s="198">
        <v>7.2227899459905449E-3</v>
      </c>
      <c r="N17" s="266">
        <v>5.5489180441358997E-3</v>
      </c>
      <c r="P17" s="187">
        <v>84.48</v>
      </c>
      <c r="Q17" s="267">
        <v>88.95</v>
      </c>
      <c r="R17" s="187">
        <v>81.92</v>
      </c>
      <c r="T17" s="268">
        <v>2.9592803030303028E-2</v>
      </c>
      <c r="U17" s="188">
        <v>-7.1688799999999999E-3</v>
      </c>
      <c r="V17" s="268">
        <v>2.3705120000000003E-2</v>
      </c>
      <c r="W17" s="188" t="s">
        <v>157</v>
      </c>
      <c r="X17" s="268" t="s">
        <v>157</v>
      </c>
    </row>
    <row r="18" spans="1:24">
      <c r="A18" s="180" t="s">
        <v>731</v>
      </c>
      <c r="B18" s="263" t="s">
        <v>144</v>
      </c>
      <c r="C18" s="181" t="s">
        <v>1065</v>
      </c>
      <c r="D18" s="182"/>
      <c r="E18" s="172"/>
      <c r="F18" s="264" t="s">
        <v>157</v>
      </c>
      <c r="G18" s="183">
        <v>5.8879000000000001</v>
      </c>
      <c r="H18" s="264">
        <v>-0.13278599999999999</v>
      </c>
      <c r="I18" s="183">
        <v>-9.7000000000000003E-2</v>
      </c>
      <c r="J18" s="265">
        <v>443582.5</v>
      </c>
      <c r="K18" s="189">
        <v>4552</v>
      </c>
      <c r="L18" s="265">
        <v>7</v>
      </c>
      <c r="M18" s="198">
        <v>7.5337981283649519E-2</v>
      </c>
      <c r="N18" s="266">
        <v>2.8557094108170489E-3</v>
      </c>
      <c r="P18" s="187">
        <v>96.43</v>
      </c>
      <c r="Q18" s="267">
        <v>100.16</v>
      </c>
      <c r="R18" s="187">
        <v>96.35</v>
      </c>
      <c r="T18" s="268">
        <v>3.7923882609146531E-2</v>
      </c>
      <c r="U18" s="188">
        <v>2.3500750000000001E-3</v>
      </c>
      <c r="V18" s="268">
        <v>2.8861370000000001E-2</v>
      </c>
      <c r="W18" s="188">
        <v>-1.0719650000000001E-2</v>
      </c>
      <c r="X18" s="268">
        <v>2.1417820000000001E-2</v>
      </c>
    </row>
    <row r="19" spans="1:24">
      <c r="A19" s="180" t="s">
        <v>1044</v>
      </c>
      <c r="B19" s="263" t="s">
        <v>144</v>
      </c>
      <c r="C19" s="514" t="s">
        <v>1054</v>
      </c>
      <c r="D19" s="515"/>
      <c r="E19" s="172"/>
      <c r="F19" s="264" t="s">
        <v>157</v>
      </c>
      <c r="G19" s="183">
        <v>11.162265</v>
      </c>
      <c r="H19" s="264">
        <v>0.16167500000000001</v>
      </c>
      <c r="I19" s="183">
        <v>0</v>
      </c>
      <c r="J19" s="265">
        <v>50015.12</v>
      </c>
      <c r="K19" s="189">
        <v>501</v>
      </c>
      <c r="L19" s="265">
        <v>5</v>
      </c>
      <c r="M19" s="198">
        <v>4.4807321811478227E-3</v>
      </c>
      <c r="N19" s="266">
        <v>2.4237996227995467E-3</v>
      </c>
      <c r="P19" s="187">
        <v>99.93</v>
      </c>
      <c r="Q19" s="267">
        <v>101.37</v>
      </c>
      <c r="R19" s="187">
        <v>96.79</v>
      </c>
      <c r="T19" s="268">
        <v>4.3030121084759329E-2</v>
      </c>
      <c r="U19" s="188">
        <v>2.306921E-3</v>
      </c>
      <c r="V19" s="268">
        <v>4.5823130000000004E-2</v>
      </c>
      <c r="W19" s="188" t="s">
        <v>157</v>
      </c>
      <c r="X19" s="268" t="s">
        <v>157</v>
      </c>
    </row>
    <row r="20" spans="1:24">
      <c r="A20" s="180" t="s">
        <v>732</v>
      </c>
      <c r="B20" s="263" t="s">
        <v>144</v>
      </c>
      <c r="C20" s="181" t="s">
        <v>1067</v>
      </c>
      <c r="D20" s="182"/>
      <c r="E20" s="172"/>
      <c r="F20" s="264" t="s">
        <v>157</v>
      </c>
      <c r="G20" s="183">
        <v>1.2879069999999999</v>
      </c>
      <c r="H20" s="264">
        <v>9.6520000000000009E-3</v>
      </c>
      <c r="I20" s="183">
        <v>0</v>
      </c>
      <c r="J20" s="265">
        <v>44588.9</v>
      </c>
      <c r="K20" s="189">
        <v>440</v>
      </c>
      <c r="L20" s="265">
        <v>4</v>
      </c>
      <c r="M20" s="198">
        <v>3.4621211003589544E-2</v>
      </c>
      <c r="N20" s="266">
        <v>2.4666893594784446E-3</v>
      </c>
      <c r="P20" s="187">
        <v>101.37</v>
      </c>
      <c r="Q20" s="267">
        <v>101.37</v>
      </c>
      <c r="R20" s="187">
        <v>99.75</v>
      </c>
      <c r="T20" s="268">
        <v>3.4526980368945442E-2</v>
      </c>
      <c r="U20" s="188">
        <v>1.0863119999999999E-3</v>
      </c>
      <c r="V20" s="268">
        <v>3.404832E-2</v>
      </c>
      <c r="W20" s="188">
        <v>1.0619559999999998E-2</v>
      </c>
      <c r="X20" s="268">
        <v>2.8845109999999997E-2</v>
      </c>
    </row>
    <row r="21" spans="1:24">
      <c r="A21" s="180" t="s">
        <v>1043</v>
      </c>
      <c r="B21" s="263" t="s">
        <v>144</v>
      </c>
      <c r="C21" s="514" t="s">
        <v>1055</v>
      </c>
      <c r="D21" s="515"/>
      <c r="E21" s="172"/>
      <c r="F21" s="264" t="s">
        <v>157</v>
      </c>
      <c r="G21" s="183">
        <v>8.2197359999999993</v>
      </c>
      <c r="H21" s="264">
        <v>0.17427600000000093</v>
      </c>
      <c r="I21" s="183">
        <v>0</v>
      </c>
      <c r="J21" s="265">
        <v>648584.57999999996</v>
      </c>
      <c r="K21" s="189">
        <v>6716</v>
      </c>
      <c r="L21" s="265">
        <v>11</v>
      </c>
      <c r="M21" s="198">
        <v>7.8905767776483338E-2</v>
      </c>
      <c r="N21" s="266">
        <v>1.1820471414358198E-2</v>
      </c>
      <c r="P21" s="187">
        <v>97.16</v>
      </c>
      <c r="Q21" s="267">
        <v>100</v>
      </c>
      <c r="R21" s="187">
        <v>94.46</v>
      </c>
      <c r="T21" s="268">
        <v>4.2713050638122689E-2</v>
      </c>
      <c r="U21" s="188">
        <v>1.1872529999999999E-2</v>
      </c>
      <c r="V21" s="268">
        <v>1.7893140000000002E-2</v>
      </c>
      <c r="W21" s="188" t="s">
        <v>157</v>
      </c>
      <c r="X21" s="268" t="s">
        <v>157</v>
      </c>
    </row>
    <row r="22" spans="1:24">
      <c r="A22" s="180" t="s">
        <v>1042</v>
      </c>
      <c r="B22" s="263" t="s">
        <v>144</v>
      </c>
      <c r="C22" s="514" t="s">
        <v>1056</v>
      </c>
      <c r="D22" s="515"/>
      <c r="E22" s="172"/>
      <c r="F22" s="264" t="s">
        <v>157</v>
      </c>
      <c r="G22" s="183">
        <v>8.88096</v>
      </c>
      <c r="H22" s="264">
        <v>-0.35735499999999998</v>
      </c>
      <c r="I22" s="183">
        <v>0</v>
      </c>
      <c r="J22" s="265">
        <v>35469.93</v>
      </c>
      <c r="K22" s="189">
        <v>371</v>
      </c>
      <c r="L22" s="265">
        <v>4</v>
      </c>
      <c r="M22" s="198">
        <v>3.9939297103015895E-3</v>
      </c>
      <c r="N22" s="266">
        <v>2.0732809548950928E-2</v>
      </c>
      <c r="P22" s="187">
        <v>95.28</v>
      </c>
      <c r="Q22" s="267">
        <v>96.89</v>
      </c>
      <c r="R22" s="187">
        <v>85.49</v>
      </c>
      <c r="T22" s="268">
        <v>2.7812762384550795E-2</v>
      </c>
      <c r="U22" s="188">
        <v>-2.3036649999999999E-3</v>
      </c>
      <c r="V22" s="268">
        <v>0.1088634</v>
      </c>
      <c r="W22" s="188" t="s">
        <v>157</v>
      </c>
      <c r="X22" s="268" t="s">
        <v>157</v>
      </c>
    </row>
    <row r="23" spans="1:24">
      <c r="A23" s="180" t="s">
        <v>968</v>
      </c>
      <c r="B23" s="263" t="s">
        <v>144</v>
      </c>
      <c r="C23" s="487" t="s">
        <v>1066</v>
      </c>
      <c r="D23" s="488"/>
      <c r="E23" s="172"/>
      <c r="F23" s="264" t="s">
        <v>157</v>
      </c>
      <c r="G23" s="183">
        <v>8.5439279999999993</v>
      </c>
      <c r="H23" s="264">
        <v>0.15681400000000001</v>
      </c>
      <c r="I23" s="183">
        <v>0</v>
      </c>
      <c r="J23" s="265">
        <v>401518.86</v>
      </c>
      <c r="K23" s="189">
        <v>4639</v>
      </c>
      <c r="L23" s="265">
        <v>15</v>
      </c>
      <c r="M23" s="198">
        <v>4.6994644617791723E-2</v>
      </c>
      <c r="N23" s="266">
        <v>5.1473246554945996E-3</v>
      </c>
      <c r="P23" s="187">
        <v>87.72</v>
      </c>
      <c r="Q23" s="267">
        <v>94.91</v>
      </c>
      <c r="R23" s="187">
        <v>80.930000000000007</v>
      </c>
      <c r="T23" s="268">
        <v>3.3629730962152306E-2</v>
      </c>
      <c r="U23" s="188">
        <v>8.3917690000000003E-3</v>
      </c>
      <c r="V23" s="268">
        <v>5.0000759999999998E-2</v>
      </c>
      <c r="W23" s="188" t="s">
        <v>157</v>
      </c>
      <c r="X23" s="268" t="s">
        <v>157</v>
      </c>
    </row>
    <row r="24" spans="1:24">
      <c r="A24" s="180" t="s">
        <v>1041</v>
      </c>
      <c r="B24" s="263" t="s">
        <v>144</v>
      </c>
      <c r="C24" s="514" t="s">
        <v>1057</v>
      </c>
      <c r="D24" s="515"/>
      <c r="E24" s="172"/>
      <c r="F24" s="264" t="s">
        <v>157</v>
      </c>
      <c r="G24" s="183">
        <v>0.631575</v>
      </c>
      <c r="H24" s="264">
        <v>6.7409999999999996E-3</v>
      </c>
      <c r="I24" s="183">
        <v>0</v>
      </c>
      <c r="J24" s="265">
        <v>0</v>
      </c>
      <c r="K24" s="189">
        <v>0</v>
      </c>
      <c r="L24" s="265">
        <v>0</v>
      </c>
      <c r="M24" s="198">
        <v>0</v>
      </c>
      <c r="N24" s="266">
        <v>2.4972814681920759E-3</v>
      </c>
      <c r="P24" s="187">
        <v>99.73</v>
      </c>
      <c r="Q24" s="267">
        <v>101.42</v>
      </c>
      <c r="R24" s="187">
        <v>98.95</v>
      </c>
      <c r="T24" s="268">
        <v>3.9105585079715226E-2</v>
      </c>
      <c r="U24" s="188" t="s">
        <v>157</v>
      </c>
      <c r="V24" s="268" t="s">
        <v>157</v>
      </c>
      <c r="W24" s="188" t="s">
        <v>157</v>
      </c>
      <c r="X24" s="268" t="s">
        <v>157</v>
      </c>
    </row>
    <row r="25" spans="1:24">
      <c r="A25" s="180" t="s">
        <v>1040</v>
      </c>
      <c r="B25" s="263" t="s">
        <v>144</v>
      </c>
      <c r="C25" s="514" t="s">
        <v>1058</v>
      </c>
      <c r="D25" s="515"/>
      <c r="E25" s="172"/>
      <c r="F25" s="264" t="s">
        <v>157</v>
      </c>
      <c r="G25" s="183">
        <v>1.2282960000000001</v>
      </c>
      <c r="H25" s="264">
        <v>1.159E-2</v>
      </c>
      <c r="I25" s="183">
        <v>0</v>
      </c>
      <c r="J25" s="265">
        <v>0</v>
      </c>
      <c r="K25" s="189">
        <v>0</v>
      </c>
      <c r="L25" s="265">
        <v>0</v>
      </c>
      <c r="M25" s="198">
        <v>0</v>
      </c>
      <c r="N25" s="266">
        <v>2.485944473429254E-3</v>
      </c>
      <c r="P25" s="187">
        <v>99.73</v>
      </c>
      <c r="Q25" s="267">
        <v>100.85</v>
      </c>
      <c r="R25" s="187">
        <v>99.49</v>
      </c>
      <c r="T25" s="268">
        <v>3.3089341221297502E-2</v>
      </c>
      <c r="U25" s="188" t="s">
        <v>157</v>
      </c>
      <c r="V25" s="268" t="s">
        <v>157</v>
      </c>
      <c r="W25" s="188" t="s">
        <v>157</v>
      </c>
      <c r="X25" s="268" t="s">
        <v>157</v>
      </c>
    </row>
    <row r="26" spans="1:24">
      <c r="A26" s="180" t="s">
        <v>866</v>
      </c>
      <c r="B26" s="263" t="s">
        <v>144</v>
      </c>
      <c r="C26" s="422" t="s">
        <v>1060</v>
      </c>
      <c r="D26" s="423"/>
      <c r="E26" s="424"/>
      <c r="F26" s="264" t="s">
        <v>157</v>
      </c>
      <c r="G26" s="183">
        <v>3.5209999999999999</v>
      </c>
      <c r="H26" s="264">
        <v>4.6199999999999998E-2</v>
      </c>
      <c r="I26" s="183">
        <v>0</v>
      </c>
      <c r="J26" s="265">
        <v>12536.300000000001</v>
      </c>
      <c r="K26" s="189">
        <v>125</v>
      </c>
      <c r="L26" s="265">
        <v>2</v>
      </c>
      <c r="M26" s="198">
        <v>3.5604373757455272E-3</v>
      </c>
      <c r="N26" s="266">
        <v>3.2966062726287565E-3</v>
      </c>
      <c r="O26" s="424"/>
      <c r="P26" s="187">
        <v>100.33</v>
      </c>
      <c r="Q26" s="267">
        <v>102.66</v>
      </c>
      <c r="R26" s="187">
        <v>96.82</v>
      </c>
      <c r="S26" s="424"/>
      <c r="T26" s="268">
        <v>3.9868434167248085E-2</v>
      </c>
      <c r="U26" s="188">
        <v>6.0162439999999996E-3</v>
      </c>
      <c r="V26" s="268" t="s">
        <v>157</v>
      </c>
      <c r="W26" s="188">
        <v>-2.2345259999999999E-2</v>
      </c>
      <c r="X26" s="268" t="s">
        <v>157</v>
      </c>
    </row>
    <row r="27" spans="1:24">
      <c r="A27" s="180" t="s">
        <v>867</v>
      </c>
      <c r="B27" s="263" t="s">
        <v>144</v>
      </c>
      <c r="C27" s="422" t="s">
        <v>1061</v>
      </c>
      <c r="D27" s="423"/>
      <c r="E27" s="424"/>
      <c r="F27" s="264" t="s">
        <v>157</v>
      </c>
      <c r="G27" s="183">
        <v>3.7664219999999999</v>
      </c>
      <c r="H27" s="264">
        <v>4.9407E-2</v>
      </c>
      <c r="I27" s="183">
        <v>0</v>
      </c>
      <c r="J27" s="265">
        <v>38857.69</v>
      </c>
      <c r="K27" s="189">
        <v>397</v>
      </c>
      <c r="L27" s="265">
        <v>4</v>
      </c>
      <c r="M27" s="198">
        <v>1.0316871025073665E-2</v>
      </c>
      <c r="N27" s="266">
        <v>3.3435166584248506E-3</v>
      </c>
      <c r="O27" s="424"/>
      <c r="P27" s="187">
        <v>97.67</v>
      </c>
      <c r="Q27" s="267">
        <v>101.05</v>
      </c>
      <c r="R27" s="187">
        <v>95.3</v>
      </c>
      <c r="S27" s="424"/>
      <c r="T27" s="268">
        <v>4.0954233643902938E-2</v>
      </c>
      <c r="U27" s="188">
        <v>2.360427E-3</v>
      </c>
      <c r="V27" s="268">
        <v>3.4983729999999998E-2</v>
      </c>
      <c r="W27" s="188">
        <v>-5.2692039999999996E-3</v>
      </c>
      <c r="X27" s="268">
        <v>2.7859080000000001E-2</v>
      </c>
    </row>
    <row r="28" spans="1:24">
      <c r="A28" s="180" t="s">
        <v>868</v>
      </c>
      <c r="B28" s="263" t="s">
        <v>144</v>
      </c>
      <c r="C28" s="422" t="s">
        <v>1062</v>
      </c>
      <c r="D28" s="423"/>
      <c r="E28" s="424"/>
      <c r="F28" s="264" t="s">
        <v>157</v>
      </c>
      <c r="G28" s="183">
        <v>0.411804</v>
      </c>
      <c r="H28" s="264">
        <v>4.182E-3</v>
      </c>
      <c r="I28" s="183">
        <v>0</v>
      </c>
      <c r="J28" s="265">
        <v>0</v>
      </c>
      <c r="K28" s="189">
        <v>0</v>
      </c>
      <c r="L28" s="265">
        <v>0</v>
      </c>
      <c r="M28" s="198">
        <v>0</v>
      </c>
      <c r="N28" s="266">
        <v>2.4918048341258654E-3</v>
      </c>
      <c r="O28" s="424"/>
      <c r="P28" s="187">
        <v>99.42</v>
      </c>
      <c r="Q28" s="267">
        <v>101.25</v>
      </c>
      <c r="R28" s="187">
        <v>99.42</v>
      </c>
      <c r="S28" s="424"/>
      <c r="T28" s="268">
        <v>3.5204184268758799E-2</v>
      </c>
      <c r="U28" s="188" t="s">
        <v>157</v>
      </c>
      <c r="V28" s="268" t="s">
        <v>157</v>
      </c>
      <c r="W28" s="188" t="s">
        <v>157</v>
      </c>
      <c r="X28" s="268" t="s">
        <v>157</v>
      </c>
    </row>
    <row r="29" spans="1:24">
      <c r="A29" s="369" t="s">
        <v>802</v>
      </c>
      <c r="B29" s="370"/>
      <c r="C29" s="370"/>
      <c r="D29" s="370"/>
      <c r="E29" s="172"/>
      <c r="F29" s="369"/>
      <c r="G29" s="371"/>
      <c r="H29" s="371"/>
      <c r="I29" s="371"/>
      <c r="J29" s="371"/>
      <c r="K29" s="371"/>
      <c r="L29" s="371"/>
      <c r="M29" s="371"/>
      <c r="N29" s="371"/>
      <c r="P29" s="369"/>
      <c r="Q29" s="571"/>
      <c r="R29" s="370"/>
      <c r="T29" s="369"/>
      <c r="U29" s="370"/>
      <c r="V29" s="370"/>
      <c r="W29" s="370"/>
      <c r="X29" s="370"/>
    </row>
    <row r="30" spans="1:24" s="372" customFormat="1">
      <c r="A30" s="180" t="s">
        <v>156</v>
      </c>
      <c r="B30" s="263" t="s">
        <v>72</v>
      </c>
      <c r="C30" s="181" t="s">
        <v>472</v>
      </c>
      <c r="D30" s="182"/>
      <c r="E30" s="172"/>
      <c r="F30" s="264"/>
      <c r="G30" s="183"/>
      <c r="H30" s="264"/>
      <c r="I30" s="183"/>
      <c r="J30" s="265"/>
      <c r="K30" s="189"/>
      <c r="L30" s="265"/>
      <c r="M30" s="198"/>
      <c r="N30" s="266"/>
      <c r="O30" s="172"/>
      <c r="P30" s="187">
        <v>90928.220617166924</v>
      </c>
      <c r="Q30" s="267">
        <v>92161.62605150303</v>
      </c>
      <c r="R30" s="187">
        <v>77659.969688543861</v>
      </c>
      <c r="S30" s="172"/>
      <c r="T30" s="268"/>
      <c r="U30" s="188">
        <v>-7.3262726513487249E-3</v>
      </c>
      <c r="V30" s="268">
        <v>9.562095267419346E-2</v>
      </c>
      <c r="W30" s="234">
        <v>0.10679135496202097</v>
      </c>
      <c r="X30" s="268">
        <v>7.0115288105991436E-2</v>
      </c>
    </row>
    <row r="31" spans="1:24">
      <c r="A31" s="180" t="s">
        <v>162</v>
      </c>
      <c r="B31" s="263" t="s">
        <v>72</v>
      </c>
      <c r="C31" s="181" t="s">
        <v>566</v>
      </c>
      <c r="D31" s="182"/>
      <c r="E31" s="172"/>
      <c r="F31" s="264"/>
      <c r="G31" s="183"/>
      <c r="H31" s="264"/>
      <c r="I31" s="183"/>
      <c r="J31" s="265"/>
      <c r="K31" s="189"/>
      <c r="L31" s="265"/>
      <c r="M31" s="198"/>
      <c r="N31" s="266"/>
      <c r="P31" s="187">
        <v>9299.5313492601999</v>
      </c>
      <c r="Q31" s="267">
        <v>97.028519712951351</v>
      </c>
      <c r="R31" s="187">
        <v>82.58978672554764</v>
      </c>
      <c r="T31" s="268"/>
      <c r="U31" s="188">
        <v>-1.3081992404862982E-2</v>
      </c>
      <c r="V31" s="268">
        <v>-1.1221671874611806E-2</v>
      </c>
      <c r="W31" s="234">
        <v>3.0018637605438547E-2</v>
      </c>
      <c r="X31" s="268">
        <v>2.4003957713885082E-2</v>
      </c>
    </row>
    <row r="32" spans="1:24">
      <c r="A32" s="180" t="s">
        <v>173</v>
      </c>
      <c r="B32" s="263" t="s">
        <v>72</v>
      </c>
      <c r="C32" s="181" t="s">
        <v>473</v>
      </c>
      <c r="D32" s="182"/>
      <c r="E32" s="172"/>
      <c r="F32" s="264"/>
      <c r="G32" s="183"/>
      <c r="H32" s="264"/>
      <c r="I32" s="183"/>
      <c r="J32" s="265"/>
      <c r="K32" s="189"/>
      <c r="L32" s="265"/>
      <c r="M32" s="198"/>
      <c r="N32" s="266"/>
      <c r="P32" s="187">
        <v>61226.7117589716</v>
      </c>
      <c r="Q32" s="267">
        <v>628.92946459548966</v>
      </c>
      <c r="R32" s="187">
        <v>494.23626689606107</v>
      </c>
      <c r="T32" s="268"/>
      <c r="U32" s="188">
        <v>2.262867639410775E-2</v>
      </c>
      <c r="V32" s="268">
        <v>6.3199605103649303E-2</v>
      </c>
      <c r="W32" s="234">
        <v>7.3126087379326021E-2</v>
      </c>
      <c r="X32" s="268">
        <v>3.9676302552590803E-2</v>
      </c>
    </row>
    <row r="33" spans="1:24">
      <c r="A33" s="180" t="s">
        <v>174</v>
      </c>
      <c r="B33" s="263" t="s">
        <v>72</v>
      </c>
      <c r="C33" s="181" t="s">
        <v>474</v>
      </c>
      <c r="D33" s="182"/>
      <c r="E33" s="172"/>
      <c r="F33" s="264"/>
      <c r="G33" s="183"/>
      <c r="H33" s="264"/>
      <c r="I33" s="183"/>
      <c r="J33" s="265"/>
      <c r="K33" s="189"/>
      <c r="L33" s="265"/>
      <c r="M33" s="198"/>
      <c r="N33" s="266"/>
      <c r="P33" s="187">
        <v>664.07756055218283</v>
      </c>
      <c r="Q33" s="267">
        <v>6.8432765514480876</v>
      </c>
      <c r="R33" s="187">
        <v>5.0970115474260567</v>
      </c>
      <c r="T33" s="268"/>
      <c r="U33" s="188">
        <v>-2.8031753942195235E-2</v>
      </c>
      <c r="V33" s="268">
        <v>0.13884694331452177</v>
      </c>
      <c r="W33" s="234">
        <v>0.15073955858365062</v>
      </c>
      <c r="X33" s="268">
        <v>6.7102680701359052E-2</v>
      </c>
    </row>
    <row r="34" spans="1:24">
      <c r="A34" s="180" t="s">
        <v>165</v>
      </c>
      <c r="B34" s="263" t="s">
        <v>72</v>
      </c>
      <c r="C34" s="181" t="s">
        <v>470</v>
      </c>
      <c r="D34" s="182"/>
      <c r="E34" s="172"/>
      <c r="F34" s="264"/>
      <c r="G34" s="183"/>
      <c r="H34" s="264"/>
      <c r="I34" s="183"/>
      <c r="J34" s="265"/>
      <c r="K34" s="189"/>
      <c r="L34" s="265"/>
      <c r="M34" s="198"/>
      <c r="N34" s="266"/>
      <c r="P34" s="187">
        <v>169.84172000000001</v>
      </c>
      <c r="Q34" s="267">
        <v>0</v>
      </c>
      <c r="R34" s="187">
        <v>0</v>
      </c>
      <c r="T34" s="268"/>
      <c r="U34" s="188">
        <v>0</v>
      </c>
      <c r="V34" s="268">
        <v>0</v>
      </c>
      <c r="W34" s="234">
        <v>3.7925015306841114E-3</v>
      </c>
      <c r="X34" s="268">
        <v>2.8695505556113554E-2</v>
      </c>
    </row>
    <row r="35" spans="1:24">
      <c r="A35" s="180" t="s">
        <v>166</v>
      </c>
      <c r="B35" s="263" t="s">
        <v>72</v>
      </c>
      <c r="C35" s="181" t="s">
        <v>471</v>
      </c>
      <c r="D35" s="182"/>
      <c r="E35" s="172"/>
      <c r="F35" s="264"/>
      <c r="G35" s="183"/>
      <c r="H35" s="264"/>
      <c r="I35" s="183"/>
      <c r="J35" s="265"/>
      <c r="K35" s="189"/>
      <c r="L35" s="265"/>
      <c r="M35" s="198"/>
      <c r="N35" s="266"/>
      <c r="P35" s="187">
        <v>169.96931000000001</v>
      </c>
      <c r="Q35" s="267">
        <v>0</v>
      </c>
      <c r="R35" s="187">
        <v>0</v>
      </c>
      <c r="T35" s="268"/>
      <c r="U35" s="188">
        <v>0</v>
      </c>
      <c r="V35" s="268">
        <v>0</v>
      </c>
      <c r="W35" s="234">
        <v>4.1921846995154333E-3</v>
      </c>
      <c r="X35" s="268">
        <v>2.9782261374598828E-2</v>
      </c>
    </row>
    <row r="36" spans="1:24">
      <c r="A36" s="629" t="s">
        <v>817</v>
      </c>
      <c r="B36" s="629"/>
      <c r="C36" s="629"/>
      <c r="D36" s="629"/>
      <c r="E36" s="629"/>
      <c r="F36" s="629"/>
      <c r="G36" s="629"/>
      <c r="H36" s="629"/>
      <c r="I36" s="629"/>
      <c r="J36" s="629"/>
      <c r="K36" s="629"/>
      <c r="L36" s="629"/>
      <c r="M36" s="629"/>
      <c r="N36" s="629"/>
      <c r="P36" s="244" t="s">
        <v>818</v>
      </c>
    </row>
    <row r="37" spans="1:24">
      <c r="A37" s="190" t="s">
        <v>1378</v>
      </c>
      <c r="B37" s="190"/>
      <c r="C37" s="243"/>
      <c r="F37" s="244"/>
      <c r="H37" s="245"/>
      <c r="I37" s="245"/>
      <c r="J37" s="246"/>
      <c r="L37" s="244"/>
      <c r="M37" s="247"/>
      <c r="N37" s="248"/>
      <c r="P37" s="247"/>
      <c r="Q37" s="247"/>
      <c r="R37" s="247"/>
      <c r="T37" s="249"/>
      <c r="U37" s="249"/>
      <c r="V37" s="249"/>
      <c r="W37" s="249"/>
    </row>
    <row r="38" spans="1:24">
      <c r="A38" s="623" t="s">
        <v>984</v>
      </c>
      <c r="B38" s="623"/>
      <c r="C38" s="623"/>
      <c r="D38" s="623"/>
      <c r="E38" s="623"/>
      <c r="F38" s="623"/>
      <c r="G38" s="623"/>
      <c r="H38" s="623"/>
      <c r="I38" s="623"/>
      <c r="J38" s="623"/>
      <c r="K38" s="623"/>
      <c r="L38" s="623"/>
      <c r="M38" s="623"/>
      <c r="N38" s="623"/>
      <c r="O38" s="623"/>
      <c r="P38" s="623"/>
      <c r="Q38" s="623"/>
      <c r="R38" s="623"/>
      <c r="S38" s="623"/>
      <c r="T38" s="623"/>
      <c r="U38" s="623"/>
      <c r="V38" s="623"/>
      <c r="W38" s="623"/>
      <c r="X38" s="623"/>
    </row>
    <row r="39" spans="1:24" ht="14.45" customHeight="1">
      <c r="A39" s="623"/>
      <c r="B39" s="623"/>
      <c r="C39" s="623"/>
      <c r="D39" s="623"/>
      <c r="E39" s="623"/>
      <c r="F39" s="623"/>
      <c r="G39" s="623"/>
      <c r="H39" s="623"/>
      <c r="I39" s="623"/>
      <c r="J39" s="623"/>
      <c r="K39" s="623"/>
      <c r="L39" s="623"/>
      <c r="M39" s="623"/>
      <c r="N39" s="623"/>
      <c r="O39" s="623"/>
      <c r="P39" s="623"/>
      <c r="Q39" s="623"/>
      <c r="R39" s="623"/>
      <c r="S39" s="623"/>
      <c r="T39" s="623"/>
      <c r="U39" s="623"/>
      <c r="V39" s="623"/>
      <c r="W39" s="623"/>
      <c r="X39" s="623"/>
    </row>
    <row r="40" spans="1:24">
      <c r="A40" s="623"/>
      <c r="B40" s="623"/>
      <c r="C40" s="623"/>
      <c r="D40" s="623"/>
      <c r="E40" s="623"/>
      <c r="F40" s="623"/>
      <c r="G40" s="623"/>
      <c r="H40" s="623"/>
      <c r="I40" s="623"/>
      <c r="J40" s="623"/>
      <c r="K40" s="623"/>
      <c r="L40" s="623"/>
      <c r="M40" s="623"/>
      <c r="N40" s="623"/>
      <c r="O40" s="623"/>
      <c r="P40" s="623"/>
      <c r="Q40" s="623"/>
      <c r="R40" s="623"/>
      <c r="S40" s="623"/>
      <c r="T40" s="623"/>
      <c r="U40" s="623"/>
      <c r="V40" s="623"/>
      <c r="W40" s="623"/>
      <c r="X40" s="623"/>
    </row>
    <row r="41" spans="1:24">
      <c r="A41" s="623"/>
      <c r="B41" s="623"/>
      <c r="C41" s="623"/>
      <c r="D41" s="623"/>
      <c r="E41" s="623"/>
      <c r="F41" s="623"/>
      <c r="G41" s="623"/>
      <c r="H41" s="623"/>
      <c r="I41" s="623"/>
      <c r="J41" s="623"/>
      <c r="K41" s="623"/>
      <c r="L41" s="623"/>
      <c r="M41" s="623"/>
      <c r="N41" s="623"/>
      <c r="O41" s="623"/>
      <c r="P41" s="623"/>
      <c r="Q41" s="623"/>
      <c r="R41" s="623"/>
      <c r="S41" s="623"/>
      <c r="T41" s="623"/>
      <c r="U41" s="623"/>
      <c r="V41" s="623"/>
      <c r="W41" s="623"/>
      <c r="X41" s="623"/>
    </row>
    <row r="42" spans="1:24">
      <c r="A42" s="192" t="s">
        <v>2347</v>
      </c>
      <c r="B42" s="250"/>
      <c r="C42" s="251"/>
      <c r="D42" s="252"/>
      <c r="E42" s="252"/>
      <c r="F42" s="253"/>
      <c r="G42" s="253"/>
      <c r="H42" s="253"/>
      <c r="I42" s="253"/>
      <c r="J42" s="247"/>
      <c r="K42" s="247"/>
      <c r="L42" s="247"/>
      <c r="M42" s="247"/>
      <c r="N42" s="248"/>
      <c r="P42" s="247"/>
      <c r="Q42" s="247"/>
      <c r="R42" s="247"/>
      <c r="T42" s="249"/>
      <c r="U42" s="249"/>
      <c r="V42" s="249"/>
      <c r="W42" s="249"/>
    </row>
    <row r="43" spans="1:24">
      <c r="A43" s="628" t="s">
        <v>819</v>
      </c>
      <c r="B43" s="628"/>
      <c r="C43" s="628"/>
      <c r="D43" s="628"/>
      <c r="E43" s="628"/>
      <c r="F43" s="628"/>
      <c r="G43" s="628"/>
      <c r="H43" s="628"/>
      <c r="I43" s="628"/>
      <c r="J43" s="628"/>
      <c r="K43" s="628"/>
      <c r="L43" s="628"/>
      <c r="M43" s="628"/>
      <c r="N43" s="628"/>
      <c r="P43" s="255"/>
      <c r="Q43" s="255"/>
      <c r="R43" s="255"/>
      <c r="T43" s="256"/>
      <c r="U43" s="256"/>
      <c r="V43" s="256"/>
      <c r="W43" s="256"/>
    </row>
    <row r="44" spans="1:24" ht="15.75">
      <c r="A44" s="258" t="s">
        <v>804</v>
      </c>
      <c r="B44" s="250"/>
      <c r="C44" s="251"/>
      <c r="D44" s="252"/>
      <c r="E44" s="257"/>
      <c r="F44" s="253"/>
      <c r="G44" s="253"/>
      <c r="H44" s="253"/>
      <c r="I44" s="253"/>
      <c r="J44" s="247"/>
      <c r="K44" s="247"/>
      <c r="L44" s="247"/>
      <c r="M44" s="247"/>
      <c r="N44" s="248"/>
      <c r="P44" s="247"/>
      <c r="Q44" s="247"/>
      <c r="R44" s="247"/>
      <c r="T44" s="249"/>
      <c r="U44" s="249"/>
      <c r="V44" s="249"/>
      <c r="W44" s="249"/>
    </row>
    <row r="45" spans="1:24">
      <c r="A45" s="250"/>
      <c r="B45" s="190"/>
      <c r="C45" s="259"/>
      <c r="D45" s="209"/>
      <c r="E45" s="209"/>
      <c r="F45" s="245"/>
      <c r="G45" s="260"/>
      <c r="H45" s="260"/>
      <c r="I45" s="260"/>
      <c r="J45" s="260"/>
      <c r="K45" s="260"/>
      <c r="P45" s="240"/>
      <c r="Q45" s="240"/>
      <c r="R45" s="240"/>
      <c r="T45" s="242"/>
      <c r="U45" s="242"/>
      <c r="V45" s="242"/>
      <c r="W45" s="242"/>
    </row>
    <row r="46" spans="1:24">
      <c r="B46" s="193"/>
      <c r="C46" s="193"/>
      <c r="D46" s="193"/>
      <c r="E46" s="193"/>
      <c r="F46" s="261"/>
      <c r="G46" s="261"/>
      <c r="H46" s="261"/>
      <c r="I46" s="261"/>
      <c r="J46" s="261"/>
      <c r="K46" s="261"/>
      <c r="L46" s="261"/>
      <c r="M46" s="261"/>
      <c r="N46" s="261"/>
      <c r="P46" s="261"/>
      <c r="Q46" s="261"/>
      <c r="R46" s="261"/>
      <c r="T46" s="262"/>
      <c r="U46" s="262"/>
      <c r="V46" s="262"/>
      <c r="W46" s="262"/>
    </row>
    <row r="47" spans="1:24">
      <c r="C47" s="193"/>
      <c r="D47" s="194"/>
      <c r="E47" s="194"/>
    </row>
    <row r="48" spans="1:24">
      <c r="C48" s="193"/>
      <c r="D48" s="194"/>
      <c r="E48" s="194"/>
    </row>
    <row r="49" spans="3:5">
      <c r="C49" s="193"/>
      <c r="D49" s="194"/>
      <c r="E49" s="194"/>
    </row>
  </sheetData>
  <mergeCells count="10">
    <mergeCell ref="C10:D10"/>
    <mergeCell ref="C13:D13"/>
    <mergeCell ref="A43:N43"/>
    <mergeCell ref="A38:X41"/>
    <mergeCell ref="A36:N36"/>
    <mergeCell ref="C16:D16"/>
    <mergeCell ref="C15:D15"/>
    <mergeCell ref="C12:D12"/>
    <mergeCell ref="C14:D14"/>
    <mergeCell ref="C17:D17"/>
  </mergeCells>
  <printOptions horizontalCentered="1"/>
  <pageMargins left="0" right="0" top="0" bottom="0" header="0.15748031496062992" footer="3.937007874015748E-2"/>
  <pageSetup scale="55" fitToHeight="0" pageOrder="overThenDown"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99CCFF"/>
    <pageSetUpPr fitToPage="1"/>
  </sheetPr>
  <dimension ref="A1:Y281"/>
  <sheetViews>
    <sheetView showGridLines="0" tabSelected="1" view="pageBreakPreview" zoomScale="70" zoomScaleNormal="85" zoomScaleSheetLayoutView="70" workbookViewId="0">
      <pane xSplit="5" ySplit="10" topLeftCell="F200" activePane="bottomRight" state="frozen"/>
      <selection sqref="A1:XFD1048576"/>
      <selection pane="topRight" sqref="A1:XFD1048576"/>
      <selection pane="bottomLeft" sqref="A1:XFD1048576"/>
      <selection pane="bottomRight" activeCell="I204" sqref="I204"/>
    </sheetView>
  </sheetViews>
  <sheetFormatPr defaultColWidth="9" defaultRowHeight="15"/>
  <cols>
    <col min="1" max="1" width="9" style="172" customWidth="1"/>
    <col min="2" max="2" width="5.5" style="172" customWidth="1"/>
    <col min="3" max="3" width="11" style="172" customWidth="1"/>
    <col min="4" max="4" width="30.75" style="170" customWidth="1"/>
    <col min="5" max="5" width="0.5" style="170" customWidth="1"/>
    <col min="6" max="6" width="6" style="232" customWidth="1"/>
    <col min="7" max="8" width="6.625" style="232" customWidth="1"/>
    <col min="9" max="9" width="7.625" style="232" customWidth="1"/>
    <col min="10" max="10" width="11" style="232" customWidth="1"/>
    <col min="11" max="11" width="10" style="232" customWidth="1"/>
    <col min="12" max="12" width="11.875" style="232" customWidth="1"/>
    <col min="13" max="14" width="8.5" style="232" hidden="1" customWidth="1"/>
    <col min="15" max="16" width="9.875" style="232" hidden="1" customWidth="1"/>
    <col min="17" max="17" width="0.5" style="172" customWidth="1"/>
    <col min="18" max="18" width="10.25" style="232" customWidth="1"/>
    <col min="19" max="19" width="0.5" style="172" customWidth="1"/>
    <col min="20" max="20" width="9.875" style="233" customWidth="1"/>
    <col min="21" max="21" width="9.625" style="233" customWidth="1"/>
    <col min="22" max="22" width="9.875" style="233" customWidth="1"/>
    <col min="23" max="23" width="10.25" style="172" customWidth="1"/>
    <col min="24" max="24" width="9.75" style="172" customWidth="1"/>
    <col min="25" max="25" width="7.875" style="172" hidden="1" customWidth="1"/>
    <col min="26" max="27" width="9.875" style="172" customWidth="1"/>
    <col min="28" max="16384" width="9" style="172"/>
  </cols>
  <sheetData>
    <row r="1" spans="1:24" s="206" customFormat="1">
      <c r="A1" s="353"/>
      <c r="B1" s="353"/>
      <c r="C1" s="353"/>
      <c r="D1" s="358"/>
      <c r="E1" s="353"/>
      <c r="F1" s="359"/>
      <c r="G1" s="359"/>
      <c r="H1" s="359"/>
      <c r="I1" s="359"/>
      <c r="J1" s="359"/>
      <c r="K1" s="359"/>
      <c r="L1" s="359"/>
      <c r="M1" s="359"/>
      <c r="N1" s="359"/>
      <c r="O1" s="359"/>
      <c r="P1" s="359"/>
      <c r="Q1" s="353"/>
      <c r="R1" s="359"/>
      <c r="S1" s="353"/>
      <c r="T1" s="360"/>
      <c r="U1" s="360"/>
      <c r="V1" s="360"/>
      <c r="W1" s="353"/>
      <c r="X1" s="353"/>
    </row>
    <row r="2" spans="1:24" s="206" customFormat="1">
      <c r="A2" s="353"/>
      <c r="B2" s="353"/>
      <c r="C2" s="353"/>
      <c r="D2" s="358"/>
      <c r="E2" s="353"/>
      <c r="F2" s="359"/>
      <c r="G2" s="359"/>
      <c r="H2" s="359"/>
      <c r="I2" s="359"/>
      <c r="J2" s="359"/>
      <c r="K2" s="359"/>
      <c r="L2" s="359"/>
      <c r="M2" s="359"/>
      <c r="N2" s="359"/>
      <c r="O2" s="359"/>
      <c r="P2" s="359"/>
      <c r="Q2" s="353"/>
      <c r="R2" s="359"/>
      <c r="S2" s="353"/>
      <c r="T2" s="360"/>
      <c r="U2" s="360"/>
      <c r="V2" s="360"/>
      <c r="W2" s="353"/>
      <c r="X2" s="353"/>
    </row>
    <row r="3" spans="1:24" s="206" customFormat="1" ht="24.6" customHeight="1">
      <c r="A3" s="353"/>
      <c r="B3" s="361"/>
      <c r="C3" s="361"/>
      <c r="D3" s="362"/>
      <c r="E3" s="362"/>
      <c r="F3" s="362"/>
      <c r="G3" s="362"/>
      <c r="H3" s="362"/>
      <c r="I3" s="362"/>
      <c r="J3" s="362"/>
      <c r="K3" s="362"/>
      <c r="L3" s="362"/>
      <c r="M3" s="362"/>
      <c r="N3" s="359"/>
      <c r="O3" s="359"/>
      <c r="P3" s="359"/>
      <c r="Q3" s="353"/>
      <c r="R3" s="359"/>
      <c r="S3" s="353"/>
      <c r="T3" s="360"/>
      <c r="U3" s="360"/>
      <c r="V3" s="360"/>
      <c r="W3" s="353"/>
      <c r="X3" s="353"/>
    </row>
    <row r="4" spans="1:24" s="206" customFormat="1" ht="24.6" customHeight="1">
      <c r="A4" s="353"/>
      <c r="B4" s="363"/>
      <c r="C4" s="363"/>
      <c r="D4" s="362"/>
      <c r="E4" s="362"/>
      <c r="F4" s="362"/>
      <c r="G4" s="362"/>
      <c r="H4" s="362"/>
      <c r="I4" s="362"/>
      <c r="J4" s="362"/>
      <c r="K4" s="362"/>
      <c r="L4" s="362"/>
      <c r="M4" s="362"/>
      <c r="N4" s="359"/>
      <c r="O4" s="359"/>
      <c r="P4" s="359"/>
      <c r="Q4" s="353"/>
      <c r="R4" s="359"/>
      <c r="S4" s="353"/>
      <c r="T4" s="360"/>
      <c r="U4" s="360"/>
      <c r="V4" s="360"/>
      <c r="W4" s="353"/>
      <c r="X4" s="353"/>
    </row>
    <row r="5" spans="1:24" s="206" customFormat="1" ht="14.45" customHeight="1">
      <c r="A5" s="353"/>
      <c r="B5" s="353"/>
      <c r="C5" s="353"/>
      <c r="D5" s="362"/>
      <c r="E5" s="362"/>
      <c r="F5" s="362"/>
      <c r="G5" s="362"/>
      <c r="H5" s="362"/>
      <c r="I5" s="362"/>
      <c r="J5" s="362"/>
      <c r="K5" s="362"/>
      <c r="L5" s="362"/>
      <c r="M5" s="362"/>
      <c r="N5" s="359"/>
      <c r="O5" s="359"/>
      <c r="P5" s="359"/>
      <c r="Q5" s="353"/>
      <c r="R5" s="359"/>
      <c r="S5" s="353"/>
      <c r="T5" s="360"/>
      <c r="U5" s="360"/>
      <c r="V5" s="360"/>
      <c r="W5" s="353"/>
      <c r="X5" s="353"/>
    </row>
    <row r="6" spans="1:24" s="206" customFormat="1" ht="14.45" customHeight="1">
      <c r="A6" s="353"/>
      <c r="B6" s="353"/>
      <c r="C6" s="353"/>
      <c r="D6" s="362"/>
      <c r="E6" s="362"/>
      <c r="F6" s="362"/>
      <c r="G6" s="362"/>
      <c r="H6" s="362"/>
      <c r="I6" s="362"/>
      <c r="J6" s="362"/>
      <c r="K6" s="362"/>
      <c r="L6" s="362"/>
      <c r="M6" s="362"/>
      <c r="N6" s="359"/>
      <c r="O6" s="359"/>
      <c r="P6" s="359"/>
      <c r="Q6" s="353"/>
      <c r="R6" s="359"/>
      <c r="S6" s="353"/>
      <c r="T6" s="360"/>
      <c r="U6" s="360"/>
      <c r="V6" s="360"/>
      <c r="W6" s="353"/>
      <c r="X6" s="353"/>
    </row>
    <row r="7" spans="1:24">
      <c r="A7" s="353"/>
      <c r="B7" s="353"/>
      <c r="C7" s="353"/>
      <c r="D7" s="358"/>
      <c r="E7" s="353"/>
      <c r="F7" s="359"/>
      <c r="G7" s="359"/>
      <c r="H7" s="359"/>
      <c r="I7" s="359"/>
      <c r="J7" s="359"/>
      <c r="K7" s="359"/>
      <c r="L7" s="359"/>
      <c r="M7" s="359"/>
      <c r="N7" s="359"/>
      <c r="O7" s="359"/>
      <c r="P7" s="359"/>
      <c r="Q7" s="353"/>
      <c r="R7" s="359"/>
      <c r="S7" s="353"/>
      <c r="T7" s="360"/>
      <c r="U7" s="360"/>
      <c r="V7" s="360"/>
      <c r="W7" s="353"/>
      <c r="X7" s="353"/>
    </row>
    <row r="8" spans="1:24" s="165" customFormat="1" ht="18" customHeight="1">
      <c r="A8" s="273" t="s">
        <v>2348</v>
      </c>
      <c r="B8" s="274"/>
      <c r="C8" s="274"/>
      <c r="D8" s="274"/>
      <c r="E8" s="274"/>
      <c r="F8" s="274"/>
      <c r="G8" s="274"/>
      <c r="H8" s="274"/>
      <c r="I8" s="274"/>
      <c r="J8" s="274"/>
      <c r="K8" s="274"/>
      <c r="L8" s="274"/>
      <c r="M8" s="274"/>
      <c r="N8" s="274"/>
      <c r="O8" s="274"/>
      <c r="P8" s="274"/>
      <c r="Q8" s="172"/>
      <c r="R8" s="274"/>
      <c r="S8" s="434"/>
      <c r="T8" s="274"/>
      <c r="U8" s="274"/>
      <c r="V8" s="274"/>
      <c r="W8" s="274"/>
      <c r="X8" s="275" t="s">
        <v>2344</v>
      </c>
    </row>
    <row r="9" spans="1:24" s="207" customFormat="1" ht="18.75">
      <c r="A9" s="355" t="s">
        <v>821</v>
      </c>
      <c r="B9" s="356"/>
      <c r="C9" s="356"/>
      <c r="D9" s="356"/>
      <c r="E9" s="274"/>
      <c r="F9" s="357" t="s">
        <v>778</v>
      </c>
      <c r="G9" s="354"/>
      <c r="H9" s="354"/>
      <c r="I9" s="354"/>
      <c r="J9" s="354"/>
      <c r="K9" s="354"/>
      <c r="L9" s="354"/>
      <c r="M9" s="354"/>
      <c r="N9" s="354"/>
      <c r="O9" s="354"/>
      <c r="P9" s="354"/>
      <c r="Q9" s="172"/>
      <c r="R9" s="357" t="s">
        <v>779</v>
      </c>
      <c r="S9" s="298"/>
      <c r="T9" s="357" t="s">
        <v>780</v>
      </c>
      <c r="U9" s="356"/>
      <c r="V9" s="356"/>
      <c r="W9" s="356"/>
      <c r="X9" s="356"/>
    </row>
    <row r="10" spans="1:24" ht="45">
      <c r="A10" s="175" t="s">
        <v>781</v>
      </c>
      <c r="B10" s="175" t="s">
        <v>782</v>
      </c>
      <c r="C10" s="624" t="s">
        <v>783</v>
      </c>
      <c r="D10" s="625"/>
      <c r="E10" s="274"/>
      <c r="F10" s="217" t="s">
        <v>784</v>
      </c>
      <c r="G10" s="176" t="s">
        <v>810</v>
      </c>
      <c r="H10" s="176" t="s">
        <v>811</v>
      </c>
      <c r="I10" s="176" t="s">
        <v>812</v>
      </c>
      <c r="J10" s="176" t="s">
        <v>822</v>
      </c>
      <c r="K10" s="176" t="s">
        <v>823</v>
      </c>
      <c r="L10" s="176" t="s">
        <v>824</v>
      </c>
      <c r="M10" s="176" t="s">
        <v>790</v>
      </c>
      <c r="N10" s="176" t="s">
        <v>813</v>
      </c>
      <c r="O10" s="176" t="s">
        <v>814</v>
      </c>
      <c r="P10" s="176" t="s">
        <v>815</v>
      </c>
      <c r="R10" s="176" t="s">
        <v>825</v>
      </c>
      <c r="S10" s="298"/>
      <c r="T10" s="179" t="s">
        <v>796</v>
      </c>
      <c r="U10" s="179" t="s">
        <v>826</v>
      </c>
      <c r="V10" s="179" t="s">
        <v>797</v>
      </c>
      <c r="W10" s="179" t="s">
        <v>798</v>
      </c>
      <c r="X10" s="179" t="s">
        <v>799</v>
      </c>
    </row>
    <row r="11" spans="1:24" s="366" customFormat="1" ht="18.75">
      <c r="A11" s="347" t="s">
        <v>217</v>
      </c>
      <c r="B11" s="364"/>
      <c r="C11" s="364"/>
      <c r="D11" s="364"/>
      <c r="E11" s="274"/>
      <c r="F11" s="365"/>
      <c r="G11" s="367"/>
      <c r="H11" s="367"/>
      <c r="I11" s="367"/>
      <c r="J11" s="367"/>
      <c r="K11" s="367"/>
      <c r="L11" s="367"/>
      <c r="M11" s="367"/>
      <c r="N11" s="367"/>
      <c r="O11" s="367"/>
      <c r="P11" s="367"/>
      <c r="Q11" s="172"/>
      <c r="R11" s="365"/>
      <c r="S11" s="298"/>
      <c r="T11" s="368"/>
      <c r="U11" s="368"/>
      <c r="V11" s="368"/>
      <c r="W11" s="364"/>
      <c r="X11" s="364"/>
    </row>
    <row r="12" spans="1:24" ht="18.75">
      <c r="A12" s="276" t="s">
        <v>189</v>
      </c>
      <c r="B12" s="277" t="s">
        <v>224</v>
      </c>
      <c r="C12" s="630" t="s">
        <v>215</v>
      </c>
      <c r="D12" s="631"/>
      <c r="E12" s="274"/>
      <c r="F12" s="278" t="s">
        <v>1475</v>
      </c>
      <c r="G12" s="279">
        <v>2.7322928608085197</v>
      </c>
      <c r="H12" s="280">
        <v>2.5000216108085196</v>
      </c>
      <c r="I12" s="279">
        <v>3.1943838801759938E-2</v>
      </c>
      <c r="J12" s="281">
        <v>76096.61</v>
      </c>
      <c r="K12" s="282">
        <v>103533.3952</v>
      </c>
      <c r="L12" s="281">
        <v>7</v>
      </c>
      <c r="M12" s="283">
        <v>2.785082488466557E-2</v>
      </c>
      <c r="N12" s="284" t="e">
        <v>#N/A</v>
      </c>
      <c r="O12" s="282" t="e">
        <v>#N/A</v>
      </c>
      <c r="P12" s="285" t="e">
        <v>#N/A</v>
      </c>
      <c r="R12" s="286">
        <v>0.73159999999999992</v>
      </c>
      <c r="S12" s="298"/>
      <c r="T12" s="287" t="s">
        <v>1937</v>
      </c>
      <c r="U12" s="283" t="s">
        <v>1790</v>
      </c>
      <c r="V12" s="287" t="s">
        <v>1978</v>
      </c>
      <c r="W12" s="283" t="s">
        <v>1648</v>
      </c>
      <c r="X12" s="287" t="s">
        <v>1979</v>
      </c>
    </row>
    <row r="13" spans="1:24" ht="18.75">
      <c r="A13" s="276" t="s">
        <v>190</v>
      </c>
      <c r="B13" s="277" t="s">
        <v>224</v>
      </c>
      <c r="C13" s="630" t="s">
        <v>216</v>
      </c>
      <c r="D13" s="631"/>
      <c r="E13" s="274"/>
      <c r="F13" s="278" t="s">
        <v>1476</v>
      </c>
      <c r="G13" s="279">
        <v>1.6057787840098499</v>
      </c>
      <c r="H13" s="280">
        <v>1.5857787840098498</v>
      </c>
      <c r="I13" s="279">
        <v>3.5709247298850055E-2</v>
      </c>
      <c r="J13" s="281">
        <v>45026.51</v>
      </c>
      <c r="K13" s="282">
        <v>81657.498300000007</v>
      </c>
      <c r="L13" s="281">
        <v>2</v>
      </c>
      <c r="M13" s="283">
        <v>2.8040294496582293E-2</v>
      </c>
      <c r="N13" s="284" t="e">
        <v>#N/A</v>
      </c>
      <c r="O13" s="282" t="e">
        <v>#N/A</v>
      </c>
      <c r="P13" s="285" t="e">
        <v>#N/A</v>
      </c>
      <c r="R13" s="286">
        <v>0.5595</v>
      </c>
      <c r="S13" s="298"/>
      <c r="T13" s="287" t="s">
        <v>1980</v>
      </c>
      <c r="U13" s="283" t="s">
        <v>1981</v>
      </c>
      <c r="V13" s="287" t="s">
        <v>1982</v>
      </c>
      <c r="W13" s="283" t="s">
        <v>1806</v>
      </c>
      <c r="X13" s="287" t="s">
        <v>1457</v>
      </c>
    </row>
    <row r="14" spans="1:24" ht="18.75">
      <c r="A14" s="276" t="s">
        <v>318</v>
      </c>
      <c r="B14" s="277" t="s">
        <v>224</v>
      </c>
      <c r="C14" s="630" t="s">
        <v>323</v>
      </c>
      <c r="D14" s="631"/>
      <c r="E14" s="274"/>
      <c r="F14" s="278" t="s">
        <v>1485</v>
      </c>
      <c r="G14" s="279">
        <v>3.3419334115409285</v>
      </c>
      <c r="H14" s="280">
        <v>3.2913416215409281</v>
      </c>
      <c r="I14" s="279">
        <v>9.8780530028793234E-5</v>
      </c>
      <c r="J14" s="281">
        <v>100</v>
      </c>
      <c r="K14" s="282">
        <v>38.286299999999997</v>
      </c>
      <c r="L14" s="281">
        <v>1</v>
      </c>
      <c r="M14" s="283">
        <v>2.9922798477870065E-5</v>
      </c>
      <c r="N14" s="284" t="e">
        <v>#N/A</v>
      </c>
      <c r="O14" s="282" t="e">
        <v>#N/A</v>
      </c>
      <c r="P14" s="285" t="e">
        <v>#N/A</v>
      </c>
      <c r="R14" s="286">
        <v>2.5800490000000003</v>
      </c>
      <c r="S14" s="298"/>
      <c r="T14" s="287" t="s">
        <v>2030</v>
      </c>
      <c r="U14" s="283" t="s">
        <v>1666</v>
      </c>
      <c r="V14" s="287" t="s">
        <v>2031</v>
      </c>
      <c r="W14" s="283" t="s">
        <v>1805</v>
      </c>
      <c r="X14" s="287" t="s">
        <v>2032</v>
      </c>
    </row>
    <row r="15" spans="1:24" ht="18.75">
      <c r="A15" s="276" t="s">
        <v>764</v>
      </c>
      <c r="B15" s="277" t="s">
        <v>224</v>
      </c>
      <c r="C15" s="630" t="s">
        <v>774</v>
      </c>
      <c r="D15" s="631"/>
      <c r="E15" s="274"/>
      <c r="F15" s="278" t="s">
        <v>1461</v>
      </c>
      <c r="G15" s="279">
        <v>0.21164966289981058</v>
      </c>
      <c r="H15" s="280">
        <v>0.17891979289981058</v>
      </c>
      <c r="I15" s="279">
        <v>2.016137317331821E-2</v>
      </c>
      <c r="J15" s="281">
        <v>20000</v>
      </c>
      <c r="K15" s="282">
        <v>14050.775299999999</v>
      </c>
      <c r="L15" s="281">
        <v>1</v>
      </c>
      <c r="M15" s="283">
        <v>9.4495780082898009E-2</v>
      </c>
      <c r="N15" s="284" t="e">
        <v>#N/A</v>
      </c>
      <c r="O15" s="282" t="e">
        <v>#N/A</v>
      </c>
      <c r="P15" s="285" t="e">
        <v>#N/A</v>
      </c>
      <c r="R15" s="286">
        <v>1.4348939999999999</v>
      </c>
      <c r="S15" s="298"/>
      <c r="T15" s="287" t="s">
        <v>2003</v>
      </c>
      <c r="U15" s="283" t="s">
        <v>1758</v>
      </c>
      <c r="V15" s="287" t="s">
        <v>2004</v>
      </c>
      <c r="W15" s="283" t="s">
        <v>2005</v>
      </c>
      <c r="X15" s="287" t="s">
        <v>1702</v>
      </c>
    </row>
    <row r="16" spans="1:24" ht="18.75">
      <c r="A16" s="276" t="s">
        <v>765</v>
      </c>
      <c r="B16" s="277" t="s">
        <v>224</v>
      </c>
      <c r="C16" s="630" t="s">
        <v>855</v>
      </c>
      <c r="D16" s="631"/>
      <c r="E16" s="274"/>
      <c r="F16" s="278" t="s">
        <v>1481</v>
      </c>
      <c r="G16" s="279">
        <v>0.34642989934955154</v>
      </c>
      <c r="H16" s="280">
        <v>0.34473928934955156</v>
      </c>
      <c r="I16" s="279">
        <v>0</v>
      </c>
      <c r="J16" s="281" t="s">
        <v>1405</v>
      </c>
      <c r="K16" s="282" t="s">
        <v>1405</v>
      </c>
      <c r="L16" s="281" t="s">
        <v>1405</v>
      </c>
      <c r="M16" s="283">
        <v>0</v>
      </c>
      <c r="N16" s="284" t="e">
        <v>#N/A</v>
      </c>
      <c r="O16" s="282" t="e">
        <v>#N/A</v>
      </c>
      <c r="P16" s="285" t="e">
        <v>#N/A</v>
      </c>
      <c r="R16" s="286">
        <v>1.4406039999999998</v>
      </c>
      <c r="S16" s="298"/>
      <c r="T16" s="287" t="s">
        <v>1997</v>
      </c>
      <c r="U16" s="283" t="s">
        <v>1981</v>
      </c>
      <c r="V16" s="287" t="s">
        <v>1487</v>
      </c>
      <c r="W16" s="283" t="s">
        <v>1631</v>
      </c>
      <c r="X16" s="287" t="s">
        <v>1998</v>
      </c>
    </row>
    <row r="17" spans="1:25" ht="18.75">
      <c r="A17" s="276" t="s">
        <v>598</v>
      </c>
      <c r="B17" s="277" t="s">
        <v>224</v>
      </c>
      <c r="C17" s="630" t="s">
        <v>601</v>
      </c>
      <c r="D17" s="631"/>
      <c r="E17" s="274"/>
      <c r="F17" s="278" t="s">
        <v>1463</v>
      </c>
      <c r="G17" s="279">
        <v>1.4655895907247998</v>
      </c>
      <c r="H17" s="280">
        <v>1.4637471207247998</v>
      </c>
      <c r="I17" s="279">
        <v>5.1598939238399866E-2</v>
      </c>
      <c r="J17" s="281">
        <v>99448.5</v>
      </c>
      <c r="K17" s="282">
        <v>26367.255799999999</v>
      </c>
      <c r="L17" s="281">
        <v>2</v>
      </c>
      <c r="M17" s="283">
        <v>6.7855626588353604E-2</v>
      </c>
      <c r="N17" s="284" t="e">
        <v>#N/A</v>
      </c>
      <c r="O17" s="282" t="e">
        <v>#N/A</v>
      </c>
      <c r="P17" s="285" t="e">
        <v>#N/A</v>
      </c>
      <c r="R17" s="286">
        <v>3.8314999999999997</v>
      </c>
      <c r="S17" s="298"/>
      <c r="T17" s="287" t="s">
        <v>1495</v>
      </c>
      <c r="U17" s="283" t="s">
        <v>1556</v>
      </c>
      <c r="V17" s="287" t="s">
        <v>1959</v>
      </c>
      <c r="W17" s="283" t="s">
        <v>1960</v>
      </c>
      <c r="X17" s="287" t="s">
        <v>1677</v>
      </c>
    </row>
    <row r="18" spans="1:25" ht="18.75">
      <c r="A18" s="276" t="s">
        <v>599</v>
      </c>
      <c r="B18" s="277" t="s">
        <v>224</v>
      </c>
      <c r="C18" s="630" t="s">
        <v>602</v>
      </c>
      <c r="D18" s="631"/>
      <c r="E18" s="274"/>
      <c r="F18" s="278" t="s">
        <v>1466</v>
      </c>
      <c r="G18" s="279">
        <v>2.2405861558817604</v>
      </c>
      <c r="H18" s="280">
        <v>2.2136831158817603</v>
      </c>
      <c r="I18" s="279">
        <v>3.0809499183840187E-2</v>
      </c>
      <c r="J18" s="281">
        <v>89803.15</v>
      </c>
      <c r="K18" s="282">
        <v>56863.711899999995</v>
      </c>
      <c r="L18" s="281">
        <v>2</v>
      </c>
      <c r="M18" s="283">
        <v>4.0080203907472092E-2</v>
      </c>
      <c r="N18" s="284" t="e">
        <v>#N/A</v>
      </c>
      <c r="O18" s="282" t="e">
        <v>#N/A</v>
      </c>
      <c r="P18" s="285" t="e">
        <v>#N/A</v>
      </c>
      <c r="R18" s="286">
        <v>1.6208</v>
      </c>
      <c r="S18" s="298"/>
      <c r="T18" s="287" t="s">
        <v>1592</v>
      </c>
      <c r="U18" s="283" t="s">
        <v>1961</v>
      </c>
      <c r="V18" s="287" t="s">
        <v>1760</v>
      </c>
      <c r="W18" s="283" t="s">
        <v>1962</v>
      </c>
      <c r="X18" s="287" t="s">
        <v>1721</v>
      </c>
    </row>
    <row r="19" spans="1:25" ht="18.75">
      <c r="A19" s="276" t="s">
        <v>600</v>
      </c>
      <c r="B19" s="277" t="s">
        <v>224</v>
      </c>
      <c r="C19" s="630" t="s">
        <v>603</v>
      </c>
      <c r="D19" s="631"/>
      <c r="E19" s="274"/>
      <c r="F19" s="278" t="s">
        <v>1434</v>
      </c>
      <c r="G19" s="279">
        <v>7.5514824905444309</v>
      </c>
      <c r="H19" s="280">
        <v>7.3262215105444302</v>
      </c>
      <c r="I19" s="279">
        <v>-6.3779492891709685E-2</v>
      </c>
      <c r="J19" s="281">
        <v>235891.69999999998</v>
      </c>
      <c r="K19" s="282">
        <v>112925.48310000001</v>
      </c>
      <c r="L19" s="281">
        <v>9</v>
      </c>
      <c r="M19" s="283">
        <v>3.1237800034015991E-2</v>
      </c>
      <c r="N19" s="284" t="e">
        <v>#N/A</v>
      </c>
      <c r="O19" s="282" t="e">
        <v>#N/A</v>
      </c>
      <c r="P19" s="285" t="e">
        <v>#N/A</v>
      </c>
      <c r="R19" s="286">
        <v>2.1221000000000001</v>
      </c>
      <c r="S19" s="298"/>
      <c r="T19" s="287" t="s">
        <v>1963</v>
      </c>
      <c r="U19" s="283" t="s">
        <v>1961</v>
      </c>
      <c r="V19" s="287" t="s">
        <v>1964</v>
      </c>
      <c r="W19" s="283" t="s">
        <v>1965</v>
      </c>
      <c r="X19" s="287" t="s">
        <v>1641</v>
      </c>
    </row>
    <row r="20" spans="1:25" ht="18.75">
      <c r="A20" s="276" t="s">
        <v>233</v>
      </c>
      <c r="B20" s="277" t="s">
        <v>224</v>
      </c>
      <c r="C20" s="630" t="s">
        <v>841</v>
      </c>
      <c r="D20" s="631"/>
      <c r="E20" s="274"/>
      <c r="F20" s="278" t="s">
        <v>1455</v>
      </c>
      <c r="G20" s="279">
        <v>32.311323911547397</v>
      </c>
      <c r="H20" s="280">
        <v>31.2411657615474</v>
      </c>
      <c r="I20" s="279">
        <v>-0.1087244323835017</v>
      </c>
      <c r="J20" s="281">
        <v>860957.35000000009</v>
      </c>
      <c r="K20" s="282">
        <v>526792.4</v>
      </c>
      <c r="L20" s="281">
        <v>19</v>
      </c>
      <c r="M20" s="283">
        <v>2.6645684725171901E-2</v>
      </c>
      <c r="N20" s="284" t="e">
        <v>#N/A</v>
      </c>
      <c r="O20" s="282" t="e">
        <v>#N/A</v>
      </c>
      <c r="P20" s="285" t="e">
        <v>#N/A</v>
      </c>
      <c r="R20" s="286">
        <v>1.6283000000000001</v>
      </c>
      <c r="S20" s="298"/>
      <c r="T20" s="287" t="s">
        <v>1951</v>
      </c>
      <c r="U20" s="283" t="s">
        <v>1952</v>
      </c>
      <c r="V20" s="287" t="s">
        <v>1953</v>
      </c>
      <c r="W20" s="283" t="s">
        <v>1954</v>
      </c>
      <c r="X20" s="287" t="s">
        <v>1955</v>
      </c>
    </row>
    <row r="21" spans="1:25" ht="18.75">
      <c r="A21" s="276" t="s">
        <v>504</v>
      </c>
      <c r="B21" s="277" t="s">
        <v>224</v>
      </c>
      <c r="C21" s="630" t="s">
        <v>506</v>
      </c>
      <c r="D21" s="631"/>
      <c r="E21" s="274"/>
      <c r="F21" s="278" t="s">
        <v>1482</v>
      </c>
      <c r="G21" s="279">
        <v>13.875505890991798</v>
      </c>
      <c r="H21" s="280">
        <v>12.964719420991797</v>
      </c>
      <c r="I21" s="279">
        <v>0.33541182397625124</v>
      </c>
      <c r="J21" s="281">
        <v>665982.48</v>
      </c>
      <c r="K21" s="282">
        <v>169281.70029999997</v>
      </c>
      <c r="L21" s="281">
        <v>13</v>
      </c>
      <c r="M21" s="283">
        <v>4.7996987297765234E-2</v>
      </c>
      <c r="N21" s="284" t="e">
        <v>#N/A</v>
      </c>
      <c r="O21" s="282" t="e">
        <v>#N/A</v>
      </c>
      <c r="P21" s="285" t="e">
        <v>#N/A</v>
      </c>
      <c r="R21" s="286">
        <v>4.0038470000000004</v>
      </c>
      <c r="S21" s="298"/>
      <c r="T21" s="287" t="s">
        <v>2000</v>
      </c>
      <c r="U21" s="283" t="s">
        <v>1457</v>
      </c>
      <c r="V21" s="287" t="s">
        <v>1724</v>
      </c>
      <c r="W21" s="283" t="s">
        <v>2001</v>
      </c>
      <c r="X21" s="287" t="s">
        <v>1820</v>
      </c>
    </row>
    <row r="22" spans="1:25" ht="18.75">
      <c r="A22" s="276" t="s">
        <v>505</v>
      </c>
      <c r="B22" s="277" t="s">
        <v>224</v>
      </c>
      <c r="C22" s="630" t="s">
        <v>507</v>
      </c>
      <c r="D22" s="631"/>
      <c r="E22" s="274"/>
      <c r="F22" s="278" t="s">
        <v>1659</v>
      </c>
      <c r="G22" s="279">
        <v>6.1351294105383438</v>
      </c>
      <c r="H22" s="280">
        <v>5.8571004405383436</v>
      </c>
      <c r="I22" s="279">
        <v>-8.2087049252099073E-2</v>
      </c>
      <c r="J22" s="281">
        <v>228612.74</v>
      </c>
      <c r="K22" s="282">
        <v>190467.08960000001</v>
      </c>
      <c r="L22" s="281">
        <v>3</v>
      </c>
      <c r="M22" s="283">
        <v>3.7262904284840463E-2</v>
      </c>
      <c r="N22" s="284" t="e">
        <v>#N/A</v>
      </c>
      <c r="O22" s="282" t="e">
        <v>#N/A</v>
      </c>
      <c r="P22" s="285" t="e">
        <v>#N/A</v>
      </c>
      <c r="R22" s="286">
        <v>1.2078690000000001</v>
      </c>
      <c r="S22" s="298"/>
      <c r="T22" s="287" t="s">
        <v>2012</v>
      </c>
      <c r="U22" s="283" t="s">
        <v>2013</v>
      </c>
      <c r="V22" s="287" t="s">
        <v>2014</v>
      </c>
      <c r="W22" s="283" t="s">
        <v>2015</v>
      </c>
      <c r="X22" s="287" t="s">
        <v>1473</v>
      </c>
    </row>
    <row r="23" spans="1:25" ht="18.75">
      <c r="A23" s="276" t="s">
        <v>707</v>
      </c>
      <c r="B23" s="277" t="s">
        <v>224</v>
      </c>
      <c r="C23" s="630" t="s">
        <v>708</v>
      </c>
      <c r="D23" s="631"/>
      <c r="E23" s="274"/>
      <c r="F23" s="278" t="s">
        <v>1478</v>
      </c>
      <c r="G23" s="279">
        <v>7.7199290161351151</v>
      </c>
      <c r="H23" s="280">
        <v>7.5448804061351149</v>
      </c>
      <c r="I23" s="279">
        <v>-4.8244770144396078E-2</v>
      </c>
      <c r="J23" s="281">
        <v>246582.24</v>
      </c>
      <c r="K23" s="282">
        <v>140265.07140000002</v>
      </c>
      <c r="L23" s="281">
        <v>5</v>
      </c>
      <c r="M23" s="283">
        <v>3.194099835434086E-2</v>
      </c>
      <c r="N23" s="284" t="e">
        <v>#N/A</v>
      </c>
      <c r="O23" s="282" t="e">
        <v>#N/A</v>
      </c>
      <c r="P23" s="285" t="e">
        <v>#N/A</v>
      </c>
      <c r="R23" s="286">
        <v>1.7920769999999999</v>
      </c>
      <c r="S23" s="298"/>
      <c r="T23" s="287" t="s">
        <v>1587</v>
      </c>
      <c r="U23" s="283" t="s">
        <v>1655</v>
      </c>
      <c r="V23" s="287" t="s">
        <v>1786</v>
      </c>
      <c r="W23" s="283" t="s">
        <v>1992</v>
      </c>
      <c r="X23" s="287" t="s">
        <v>1540</v>
      </c>
    </row>
    <row r="24" spans="1:25" ht="18.75">
      <c r="A24" s="276" t="s">
        <v>898</v>
      </c>
      <c r="B24" s="277" t="s">
        <v>224</v>
      </c>
      <c r="C24" s="630" t="s">
        <v>906</v>
      </c>
      <c r="D24" s="631"/>
      <c r="E24" s="274"/>
      <c r="F24" s="278" t="s">
        <v>1445</v>
      </c>
      <c r="G24" s="279">
        <v>10.837119026266052</v>
      </c>
      <c r="H24" s="280">
        <v>10.41762496626605</v>
      </c>
      <c r="I24" s="279">
        <v>0.40783495943163051</v>
      </c>
      <c r="J24" s="281">
        <v>405419.51</v>
      </c>
      <c r="K24" s="282">
        <v>400174.42049999995</v>
      </c>
      <c r="L24" s="281">
        <v>19</v>
      </c>
      <c r="M24" s="283">
        <v>3.7410266420197104E-2</v>
      </c>
      <c r="N24" s="284" t="e">
        <v>#N/A</v>
      </c>
      <c r="O24" s="282" t="e">
        <v>#N/A</v>
      </c>
      <c r="P24" s="285" t="e">
        <v>#N/A</v>
      </c>
      <c r="R24" s="286">
        <v>1.0191429999999999</v>
      </c>
      <c r="S24" s="298"/>
      <c r="T24" s="287" t="s">
        <v>1993</v>
      </c>
      <c r="U24" s="283" t="s">
        <v>1994</v>
      </c>
      <c r="V24" s="287" t="s">
        <v>1806</v>
      </c>
      <c r="W24" s="283" t="s">
        <v>1995</v>
      </c>
      <c r="X24" s="287" t="s">
        <v>1996</v>
      </c>
    </row>
    <row r="25" spans="1:25" ht="18.75">
      <c r="A25" s="276" t="s">
        <v>355</v>
      </c>
      <c r="B25" s="277" t="s">
        <v>224</v>
      </c>
      <c r="C25" s="630" t="s">
        <v>378</v>
      </c>
      <c r="D25" s="631"/>
      <c r="E25" s="274"/>
      <c r="F25" s="278" t="s">
        <v>1434</v>
      </c>
      <c r="G25" s="279">
        <v>26.873631638243719</v>
      </c>
      <c r="H25" s="280">
        <v>26.281573998243719</v>
      </c>
      <c r="I25" s="279">
        <v>-0.14266214553624099</v>
      </c>
      <c r="J25" s="281">
        <v>296266.06999999995</v>
      </c>
      <c r="K25" s="282">
        <v>120798.77000000002</v>
      </c>
      <c r="L25" s="281">
        <v>14</v>
      </c>
      <c r="M25" s="283">
        <v>1.102441508420415E-2</v>
      </c>
      <c r="N25" s="284" t="e">
        <v>#N/A</v>
      </c>
      <c r="O25" s="282" t="e">
        <v>#N/A</v>
      </c>
      <c r="P25" s="285" t="e">
        <v>#N/A</v>
      </c>
      <c r="R25" s="286">
        <v>2.5322</v>
      </c>
      <c r="S25" s="298"/>
      <c r="T25" s="287" t="s">
        <v>1623</v>
      </c>
      <c r="U25" s="283" t="s">
        <v>2054</v>
      </c>
      <c r="V25" s="287" t="s">
        <v>1653</v>
      </c>
      <c r="W25" s="283" t="s">
        <v>1946</v>
      </c>
      <c r="X25" s="287" t="s">
        <v>1575</v>
      </c>
    </row>
    <row r="26" spans="1:25" ht="18.75">
      <c r="A26" s="276" t="s">
        <v>356</v>
      </c>
      <c r="B26" s="277" t="s">
        <v>224</v>
      </c>
      <c r="C26" s="630" t="s">
        <v>379</v>
      </c>
      <c r="D26" s="631"/>
      <c r="E26" s="274"/>
      <c r="F26" s="278" t="s">
        <v>1445</v>
      </c>
      <c r="G26" s="279">
        <v>17.001018154141697</v>
      </c>
      <c r="H26" s="280">
        <v>16.5868791341417</v>
      </c>
      <c r="I26" s="279">
        <v>-1.0661457428593981</v>
      </c>
      <c r="J26" s="281">
        <v>876076.08</v>
      </c>
      <c r="K26" s="282">
        <v>384509.41490000003</v>
      </c>
      <c r="L26" s="281">
        <v>21</v>
      </c>
      <c r="M26" s="283">
        <v>5.1530800805984371E-2</v>
      </c>
      <c r="N26" s="284" t="e">
        <v>#N/A</v>
      </c>
      <c r="O26" s="282" t="e">
        <v>#N/A</v>
      </c>
      <c r="P26" s="285" t="e">
        <v>#N/A</v>
      </c>
      <c r="R26" s="286">
        <v>2.3169999999999997</v>
      </c>
      <c r="S26" s="298"/>
      <c r="T26" s="287" t="s">
        <v>1735</v>
      </c>
      <c r="U26" s="283" t="s">
        <v>1622</v>
      </c>
      <c r="V26" s="287" t="s">
        <v>2055</v>
      </c>
      <c r="W26" s="283" t="s">
        <v>1981</v>
      </c>
      <c r="X26" s="287" t="s">
        <v>2056</v>
      </c>
    </row>
    <row r="27" spans="1:25" ht="18.75">
      <c r="A27" s="276" t="s">
        <v>357</v>
      </c>
      <c r="B27" s="277" t="s">
        <v>224</v>
      </c>
      <c r="C27" s="630" t="s">
        <v>380</v>
      </c>
      <c r="D27" s="631"/>
      <c r="E27" s="274"/>
      <c r="F27" s="278" t="s">
        <v>1434</v>
      </c>
      <c r="G27" s="279">
        <v>45.442035800766597</v>
      </c>
      <c r="H27" s="280">
        <v>44.775252970766594</v>
      </c>
      <c r="I27" s="279">
        <v>-1.1145088367354481</v>
      </c>
      <c r="J27" s="281">
        <v>2256992.6700000013</v>
      </c>
      <c r="K27" s="282">
        <v>925430.64529999997</v>
      </c>
      <c r="L27" s="281">
        <v>60</v>
      </c>
      <c r="M27" s="283">
        <v>4.9667507853200683E-2</v>
      </c>
      <c r="N27" s="284" t="e">
        <v>#N/A</v>
      </c>
      <c r="O27" s="282" t="e">
        <v>#N/A</v>
      </c>
      <c r="P27" s="285" t="e">
        <v>#N/A</v>
      </c>
      <c r="R27" s="286">
        <v>2.5076000000000001</v>
      </c>
      <c r="S27" s="298"/>
      <c r="T27" s="287" t="s">
        <v>1569</v>
      </c>
      <c r="U27" s="283" t="s">
        <v>2061</v>
      </c>
      <c r="V27" s="287" t="s">
        <v>1743</v>
      </c>
      <c r="W27" s="283" t="s">
        <v>1814</v>
      </c>
      <c r="X27" s="287" t="s">
        <v>1694</v>
      </c>
    </row>
    <row r="28" spans="1:25" ht="18.75">
      <c r="A28" s="276" t="s">
        <v>518</v>
      </c>
      <c r="B28" s="277" t="s">
        <v>224</v>
      </c>
      <c r="C28" s="630" t="s">
        <v>528</v>
      </c>
      <c r="D28" s="631"/>
      <c r="E28" s="274"/>
      <c r="F28" s="278" t="s">
        <v>1505</v>
      </c>
      <c r="G28" s="279">
        <v>1.14186586747744</v>
      </c>
      <c r="H28" s="280">
        <v>1.1067236274774401</v>
      </c>
      <c r="I28" s="279">
        <v>2.5560669876000682E-3</v>
      </c>
      <c r="J28" s="281">
        <v>47214.630000000005</v>
      </c>
      <c r="K28" s="282">
        <v>31340.309999999998</v>
      </c>
      <c r="L28" s="281">
        <v>2</v>
      </c>
      <c r="M28" s="283">
        <v>4.1348665674983784E-2</v>
      </c>
      <c r="N28" s="284" t="e">
        <v>#N/A</v>
      </c>
      <c r="O28" s="282" t="e">
        <v>#N/A</v>
      </c>
      <c r="P28" s="285" t="e">
        <v>#N/A</v>
      </c>
      <c r="R28" s="286">
        <v>1.5533000000000001</v>
      </c>
      <c r="S28" s="298"/>
      <c r="T28" s="287" t="s">
        <v>2040</v>
      </c>
      <c r="U28" s="283" t="s">
        <v>2062</v>
      </c>
      <c r="V28" s="287" t="s">
        <v>2063</v>
      </c>
      <c r="W28" s="283" t="s">
        <v>1664</v>
      </c>
      <c r="X28" s="287" t="s">
        <v>1840</v>
      </c>
    </row>
    <row r="29" spans="1:25" ht="18.75">
      <c r="A29" s="276" t="s">
        <v>510</v>
      </c>
      <c r="B29" s="277" t="s">
        <v>224</v>
      </c>
      <c r="C29" s="630" t="s">
        <v>520</v>
      </c>
      <c r="D29" s="631"/>
      <c r="E29" s="274"/>
      <c r="F29" s="278" t="s">
        <v>1445</v>
      </c>
      <c r="G29" s="279">
        <v>41.564934305545002</v>
      </c>
      <c r="H29" s="280">
        <v>40.732546415545002</v>
      </c>
      <c r="I29" s="279">
        <v>1.4012658940000989E-2</v>
      </c>
      <c r="J29" s="281">
        <v>745170.02999999991</v>
      </c>
      <c r="K29" s="282">
        <v>20926.969999999998</v>
      </c>
      <c r="L29" s="281">
        <v>19</v>
      </c>
      <c r="M29" s="283">
        <v>1.792785294744445E-2</v>
      </c>
      <c r="N29" s="284" t="e">
        <v>#N/A</v>
      </c>
      <c r="O29" s="282" t="e">
        <v>#N/A</v>
      </c>
      <c r="P29" s="285" t="e">
        <v>#N/A</v>
      </c>
      <c r="R29" s="286">
        <v>35.360500000000002</v>
      </c>
      <c r="S29" s="570"/>
      <c r="T29" s="287" t="s">
        <v>2129</v>
      </c>
      <c r="U29" s="283" t="s">
        <v>1804</v>
      </c>
      <c r="V29" s="287" t="s">
        <v>1829</v>
      </c>
      <c r="W29" s="283" t="s">
        <v>2130</v>
      </c>
      <c r="X29" s="287" t="s">
        <v>2131</v>
      </c>
    </row>
    <row r="30" spans="1:25" ht="18.75">
      <c r="A30" s="276" t="s">
        <v>511</v>
      </c>
      <c r="B30" s="277" t="s">
        <v>224</v>
      </c>
      <c r="C30" s="630" t="s">
        <v>521</v>
      </c>
      <c r="D30" s="631"/>
      <c r="E30" s="274"/>
      <c r="F30" s="278" t="s">
        <v>1445</v>
      </c>
      <c r="G30" s="279">
        <v>4.0496174590849998</v>
      </c>
      <c r="H30" s="280">
        <v>3.9241628490850005</v>
      </c>
      <c r="I30" s="279">
        <v>-2.6365321136000045E-2</v>
      </c>
      <c r="J30" s="281">
        <v>25924.74</v>
      </c>
      <c r="K30" s="282">
        <v>1329.44</v>
      </c>
      <c r="L30" s="281">
        <v>1</v>
      </c>
      <c r="M30" s="283">
        <v>6.4017750471318906E-3</v>
      </c>
      <c r="N30" s="284" t="e">
        <v>#N/A</v>
      </c>
      <c r="O30" s="282" t="e">
        <v>#N/A</v>
      </c>
      <c r="P30" s="285" t="e">
        <v>#N/A</v>
      </c>
      <c r="R30" s="286">
        <v>19.831900000000001</v>
      </c>
      <c r="S30" s="570"/>
      <c r="T30" s="287" t="s">
        <v>1647</v>
      </c>
      <c r="U30" s="283" t="s">
        <v>2132</v>
      </c>
      <c r="V30" s="287" t="s">
        <v>2133</v>
      </c>
      <c r="W30" s="283" t="s">
        <v>1656</v>
      </c>
      <c r="X30" s="287" t="s">
        <v>2134</v>
      </c>
      <c r="Y30" s="172" t="s">
        <v>1027</v>
      </c>
    </row>
    <row r="31" spans="1:25" ht="18.75">
      <c r="A31" s="276" t="s">
        <v>512</v>
      </c>
      <c r="B31" s="277" t="s">
        <v>224</v>
      </c>
      <c r="C31" s="630" t="s">
        <v>522</v>
      </c>
      <c r="D31" s="631"/>
      <c r="E31" s="274"/>
      <c r="F31" s="278" t="s">
        <v>1472</v>
      </c>
      <c r="G31" s="279">
        <v>16.582504502939997</v>
      </c>
      <c r="H31" s="280">
        <v>15.886335082939999</v>
      </c>
      <c r="I31" s="279">
        <v>-0.17782107881999967</v>
      </c>
      <c r="J31" s="281">
        <v>344446.16</v>
      </c>
      <c r="K31" s="282">
        <v>15002.860000000002</v>
      </c>
      <c r="L31" s="281">
        <v>11</v>
      </c>
      <c r="M31" s="283">
        <v>2.0771660875408257E-2</v>
      </c>
      <c r="N31" s="284" t="e">
        <v>#N/A</v>
      </c>
      <c r="O31" s="282" t="e">
        <v>#N/A</v>
      </c>
      <c r="P31" s="285" t="e">
        <v>#N/A</v>
      </c>
      <c r="R31" s="286">
        <v>23.462</v>
      </c>
      <c r="S31" s="570"/>
      <c r="T31" s="287" t="s">
        <v>2136</v>
      </c>
      <c r="U31" s="283" t="s">
        <v>1494</v>
      </c>
      <c r="V31" s="287" t="s">
        <v>2137</v>
      </c>
      <c r="W31" s="283" t="s">
        <v>1687</v>
      </c>
      <c r="X31" s="287" t="s">
        <v>2138</v>
      </c>
    </row>
    <row r="32" spans="1:25" ht="18.75">
      <c r="A32" s="276" t="s">
        <v>902</v>
      </c>
      <c r="B32" s="277" t="s">
        <v>224</v>
      </c>
      <c r="C32" s="630" t="s">
        <v>910</v>
      </c>
      <c r="D32" s="631"/>
      <c r="E32" s="274"/>
      <c r="F32" s="278" t="s">
        <v>1477</v>
      </c>
      <c r="G32" s="279">
        <v>5.3300738417959606</v>
      </c>
      <c r="H32" s="280">
        <v>5.23682885179596</v>
      </c>
      <c r="I32" s="279">
        <v>-8.0992674893900024E-2</v>
      </c>
      <c r="J32" s="281">
        <v>54579.079999999994</v>
      </c>
      <c r="K32" s="282">
        <v>50089.630900000004</v>
      </c>
      <c r="L32" s="281">
        <v>3</v>
      </c>
      <c r="M32" s="283">
        <v>1.0239835623292164E-2</v>
      </c>
      <c r="N32" s="284" t="e">
        <v>#N/A</v>
      </c>
      <c r="O32" s="282" t="e">
        <v>#N/A</v>
      </c>
      <c r="P32" s="285" t="e">
        <v>#N/A</v>
      </c>
      <c r="R32" s="286">
        <v>1.0954000000000002</v>
      </c>
      <c r="S32" s="570"/>
      <c r="T32" s="287" t="s">
        <v>1533</v>
      </c>
      <c r="U32" s="283" t="s">
        <v>1526</v>
      </c>
      <c r="V32" s="287" t="s">
        <v>1645</v>
      </c>
      <c r="W32" s="283" t="s">
        <v>2151</v>
      </c>
      <c r="X32" s="287" t="s">
        <v>1675</v>
      </c>
    </row>
    <row r="33" spans="1:24" ht="18.75">
      <c r="A33" s="276" t="s">
        <v>903</v>
      </c>
      <c r="B33" s="277" t="s">
        <v>224</v>
      </c>
      <c r="C33" s="630" t="s">
        <v>909</v>
      </c>
      <c r="D33" s="631"/>
      <c r="E33" s="274"/>
      <c r="F33" s="278" t="s">
        <v>1463</v>
      </c>
      <c r="G33" s="279">
        <v>2.4388614974723999</v>
      </c>
      <c r="H33" s="280">
        <v>1.9580191874723998</v>
      </c>
      <c r="I33" s="279">
        <v>0.10190836932275957</v>
      </c>
      <c r="J33" s="281">
        <v>104551</v>
      </c>
      <c r="K33" s="282">
        <v>84838.80230000001</v>
      </c>
      <c r="L33" s="281">
        <v>2</v>
      </c>
      <c r="M33" s="283">
        <v>4.2868773035432767E-2</v>
      </c>
      <c r="N33" s="284" t="e">
        <v>#N/A</v>
      </c>
      <c r="O33" s="282" t="e">
        <v>#N/A</v>
      </c>
      <c r="P33" s="285" t="e">
        <v>#N/A</v>
      </c>
      <c r="R33" s="286">
        <v>1.2012</v>
      </c>
      <c r="S33" s="570"/>
      <c r="T33" s="287" t="s">
        <v>2152</v>
      </c>
      <c r="U33" s="283" t="s">
        <v>1741</v>
      </c>
      <c r="V33" s="287" t="s">
        <v>2153</v>
      </c>
      <c r="W33" s="283" t="s">
        <v>2154</v>
      </c>
      <c r="X33" s="287" t="s">
        <v>1459</v>
      </c>
    </row>
    <row r="34" spans="1:24" ht="18.75">
      <c r="A34" s="276" t="s">
        <v>1076</v>
      </c>
      <c r="B34" s="277" t="s">
        <v>224</v>
      </c>
      <c r="C34" s="630" t="s">
        <v>1082</v>
      </c>
      <c r="D34" s="631"/>
      <c r="E34" s="274"/>
      <c r="F34" s="278" t="s">
        <v>1434</v>
      </c>
      <c r="G34" s="279">
        <v>7.3288279714171205</v>
      </c>
      <c r="H34" s="280">
        <v>7.0788568014171211</v>
      </c>
      <c r="I34" s="279">
        <v>-7.6229546399933848E-4</v>
      </c>
      <c r="J34" s="281">
        <v>126846.12</v>
      </c>
      <c r="K34" s="282">
        <v>79937.505799999999</v>
      </c>
      <c r="L34" s="281">
        <v>6</v>
      </c>
      <c r="M34" s="283">
        <v>1.7307831551607932E-2</v>
      </c>
      <c r="N34" s="284" t="e">
        <v>#N/A</v>
      </c>
      <c r="O34" s="282" t="e">
        <v>#N/A</v>
      </c>
      <c r="P34" s="285" t="e">
        <v>#N/A</v>
      </c>
      <c r="R34" s="286">
        <v>1.6144000000000001</v>
      </c>
      <c r="S34" s="570"/>
      <c r="T34" s="287" t="s">
        <v>2161</v>
      </c>
      <c r="U34" s="283" t="s">
        <v>2162</v>
      </c>
      <c r="V34" s="287" t="s">
        <v>2163</v>
      </c>
      <c r="W34" s="283" t="s">
        <v>2164</v>
      </c>
      <c r="X34" s="287" t="s">
        <v>1836</v>
      </c>
    </row>
    <row r="35" spans="1:24" ht="18.75">
      <c r="A35" s="276" t="s">
        <v>339</v>
      </c>
      <c r="B35" s="277" t="s">
        <v>224</v>
      </c>
      <c r="C35" s="630" t="s">
        <v>344</v>
      </c>
      <c r="D35" s="631"/>
      <c r="E35" s="274"/>
      <c r="F35" s="278" t="s">
        <v>1518</v>
      </c>
      <c r="G35" s="279">
        <v>0.21267435378300001</v>
      </c>
      <c r="H35" s="280">
        <v>0.21103245378300001</v>
      </c>
      <c r="I35" s="279">
        <v>0</v>
      </c>
      <c r="J35" s="281" t="s">
        <v>1405</v>
      </c>
      <c r="K35" s="282" t="s">
        <v>1405</v>
      </c>
      <c r="L35" s="281" t="s">
        <v>1405</v>
      </c>
      <c r="M35" s="283">
        <v>0</v>
      </c>
      <c r="N35" s="284" t="e">
        <v>#N/A</v>
      </c>
      <c r="O35" s="282" t="e">
        <v>#N/A</v>
      </c>
      <c r="P35" s="285" t="e">
        <v>#N/A</v>
      </c>
      <c r="R35" s="286">
        <v>1.2265999999999999</v>
      </c>
      <c r="S35" s="570"/>
      <c r="T35" s="287" t="s">
        <v>1802</v>
      </c>
      <c r="U35" s="283" t="s">
        <v>2141</v>
      </c>
      <c r="V35" s="287" t="s">
        <v>1619</v>
      </c>
      <c r="W35" s="283" t="s">
        <v>1768</v>
      </c>
      <c r="X35" s="287" t="s">
        <v>1935</v>
      </c>
    </row>
    <row r="36" spans="1:24" ht="18.75">
      <c r="A36" s="276" t="s">
        <v>986</v>
      </c>
      <c r="B36" s="277" t="s">
        <v>224</v>
      </c>
      <c r="C36" s="630" t="s">
        <v>995</v>
      </c>
      <c r="D36" s="631"/>
      <c r="E36" s="274"/>
      <c r="F36" s="278" t="s">
        <v>1445</v>
      </c>
      <c r="G36" s="279">
        <v>0</v>
      </c>
      <c r="H36" s="280">
        <v>0</v>
      </c>
      <c r="I36" s="279">
        <v>0</v>
      </c>
      <c r="J36" s="281" t="s">
        <v>1405</v>
      </c>
      <c r="K36" s="282" t="s">
        <v>1405</v>
      </c>
      <c r="L36" s="281" t="s">
        <v>1405</v>
      </c>
      <c r="M36" s="283" t="e">
        <v>#DIV/0!</v>
      </c>
      <c r="N36" s="284" t="e">
        <v>#N/A</v>
      </c>
      <c r="O36" s="282" t="e">
        <v>#N/A</v>
      </c>
      <c r="P36" s="285" t="e">
        <v>#N/A</v>
      </c>
      <c r="R36" s="286">
        <v>0.80230000000000001</v>
      </c>
      <c r="S36" s="570"/>
      <c r="T36" s="287" t="s">
        <v>2106</v>
      </c>
      <c r="U36" s="283" t="s">
        <v>1793</v>
      </c>
      <c r="V36" s="287" t="s">
        <v>1638</v>
      </c>
      <c r="W36" s="283" t="s">
        <v>1810</v>
      </c>
      <c r="X36" s="287" t="s">
        <v>157</v>
      </c>
    </row>
    <row r="37" spans="1:24" ht="18.75">
      <c r="A37" s="276" t="s">
        <v>241</v>
      </c>
      <c r="B37" s="277" t="s">
        <v>224</v>
      </c>
      <c r="C37" s="630" t="s">
        <v>1172</v>
      </c>
      <c r="D37" s="631"/>
      <c r="E37" s="274"/>
      <c r="F37" s="278" t="s">
        <v>1445</v>
      </c>
      <c r="G37" s="279">
        <v>1.22574855876066</v>
      </c>
      <c r="H37" s="280">
        <v>1.22482409876066</v>
      </c>
      <c r="I37" s="279">
        <v>0.13067197493723995</v>
      </c>
      <c r="J37" s="281">
        <v>149674</v>
      </c>
      <c r="K37" s="282">
        <v>117354.5554</v>
      </c>
      <c r="L37" s="281">
        <v>1</v>
      </c>
      <c r="M37" s="283">
        <v>0.12210824065853573</v>
      </c>
      <c r="N37" s="284" t="e">
        <v>#N/A</v>
      </c>
      <c r="O37" s="282" t="e">
        <v>#N/A</v>
      </c>
      <c r="P37" s="285" t="e">
        <v>#N/A</v>
      </c>
      <c r="R37" s="286">
        <v>1.2605999999999999</v>
      </c>
      <c r="S37" s="298"/>
      <c r="T37" s="287" t="s">
        <v>2212</v>
      </c>
      <c r="U37" s="283" t="s">
        <v>1632</v>
      </c>
      <c r="V37" s="287" t="s">
        <v>1490</v>
      </c>
      <c r="W37" s="283" t="s">
        <v>2213</v>
      </c>
      <c r="X37" s="287" t="s">
        <v>1747</v>
      </c>
    </row>
    <row r="38" spans="1:24" ht="18.75">
      <c r="A38" s="276" t="s">
        <v>922</v>
      </c>
      <c r="B38" s="277" t="s">
        <v>224</v>
      </c>
      <c r="C38" s="630" t="s">
        <v>1185</v>
      </c>
      <c r="D38" s="631"/>
      <c r="E38" s="274"/>
      <c r="F38" s="278" t="s">
        <v>1523</v>
      </c>
      <c r="G38" s="279">
        <v>3.0058221887899996E-2</v>
      </c>
      <c r="H38" s="280">
        <v>5.8221887899995637E-5</v>
      </c>
      <c r="I38" s="279">
        <v>0</v>
      </c>
      <c r="J38" s="281" t="s">
        <v>1405</v>
      </c>
      <c r="K38" s="282" t="s">
        <v>1405</v>
      </c>
      <c r="L38" s="281" t="s">
        <v>1405</v>
      </c>
      <c r="M38" s="283">
        <v>0</v>
      </c>
      <c r="N38" s="284" t="e">
        <v>#N/A</v>
      </c>
      <c r="O38" s="282" t="e">
        <v>#N/A</v>
      </c>
      <c r="P38" s="285" t="e">
        <v>#N/A</v>
      </c>
      <c r="R38" s="286">
        <v>2.6845999999999997</v>
      </c>
      <c r="S38" s="298"/>
      <c r="T38" s="287" t="s">
        <v>1791</v>
      </c>
      <c r="U38" s="283" t="s">
        <v>1464</v>
      </c>
      <c r="V38" s="287" t="s">
        <v>2226</v>
      </c>
      <c r="W38" s="283" t="s">
        <v>2227</v>
      </c>
      <c r="X38" s="287" t="s">
        <v>2228</v>
      </c>
    </row>
    <row r="39" spans="1:24" ht="18.75">
      <c r="A39" s="276" t="s">
        <v>924</v>
      </c>
      <c r="B39" s="277" t="s">
        <v>224</v>
      </c>
      <c r="C39" s="630" t="s">
        <v>1183</v>
      </c>
      <c r="D39" s="631"/>
      <c r="E39" s="274"/>
      <c r="F39" s="278" t="s">
        <v>1445</v>
      </c>
      <c r="G39" s="279">
        <v>3.5793681301800002E-2</v>
      </c>
      <c r="H39" s="280">
        <v>3.5507811301800002E-2</v>
      </c>
      <c r="I39" s="279">
        <v>0</v>
      </c>
      <c r="J39" s="281" t="s">
        <v>1405</v>
      </c>
      <c r="K39" s="282" t="s">
        <v>1405</v>
      </c>
      <c r="L39" s="281" t="s">
        <v>1405</v>
      </c>
      <c r="M39" s="283">
        <v>0</v>
      </c>
      <c r="N39" s="284" t="e">
        <v>#N/A</v>
      </c>
      <c r="O39" s="282" t="e">
        <v>#N/A</v>
      </c>
      <c r="P39" s="285" t="e">
        <v>#N/A</v>
      </c>
      <c r="R39" s="286">
        <v>1.0590000000000002</v>
      </c>
      <c r="S39" s="298"/>
      <c r="T39" s="287" t="s">
        <v>2071</v>
      </c>
      <c r="U39" s="283" t="s">
        <v>1593</v>
      </c>
      <c r="V39" s="287" t="s">
        <v>1531</v>
      </c>
      <c r="W39" s="283" t="s">
        <v>1811</v>
      </c>
      <c r="X39" s="287" t="s">
        <v>1507</v>
      </c>
    </row>
    <row r="40" spans="1:24" ht="18.75">
      <c r="A40" s="276" t="s">
        <v>925</v>
      </c>
      <c r="B40" s="277" t="s">
        <v>224</v>
      </c>
      <c r="C40" s="630" t="s">
        <v>1182</v>
      </c>
      <c r="D40" s="631"/>
      <c r="E40" s="274"/>
      <c r="F40" s="278" t="s">
        <v>1445</v>
      </c>
      <c r="G40" s="279">
        <v>4.8796268263800006E-2</v>
      </c>
      <c r="H40" s="280">
        <v>4.8796268263800006E-2</v>
      </c>
      <c r="I40" s="279">
        <v>0</v>
      </c>
      <c r="J40" s="281" t="s">
        <v>1405</v>
      </c>
      <c r="K40" s="282" t="s">
        <v>1405</v>
      </c>
      <c r="L40" s="281" t="s">
        <v>1405</v>
      </c>
      <c r="M40" s="283">
        <v>0</v>
      </c>
      <c r="N40" s="284" t="e">
        <v>#N/A</v>
      </c>
      <c r="O40" s="282" t="e">
        <v>#N/A</v>
      </c>
      <c r="P40" s="285" t="e">
        <v>#N/A</v>
      </c>
      <c r="R40" s="286">
        <v>1.139</v>
      </c>
      <c r="S40" s="298"/>
      <c r="T40" s="287" t="s">
        <v>2030</v>
      </c>
      <c r="U40" s="283" t="s">
        <v>2214</v>
      </c>
      <c r="V40" s="287" t="s">
        <v>2215</v>
      </c>
      <c r="W40" s="283" t="s">
        <v>2216</v>
      </c>
      <c r="X40" s="287" t="s">
        <v>1468</v>
      </c>
    </row>
    <row r="41" spans="1:24" ht="18.75">
      <c r="A41" s="276" t="s">
        <v>928</v>
      </c>
      <c r="B41" s="277" t="s">
        <v>224</v>
      </c>
      <c r="C41" s="630" t="s">
        <v>1179</v>
      </c>
      <c r="D41" s="631"/>
      <c r="E41" s="274"/>
      <c r="F41" s="278" t="s">
        <v>1552</v>
      </c>
      <c r="G41" s="279">
        <v>0</v>
      </c>
      <c r="H41" s="280">
        <v>0</v>
      </c>
      <c r="I41" s="279">
        <v>0</v>
      </c>
      <c r="J41" s="281" t="s">
        <v>1405</v>
      </c>
      <c r="K41" s="282" t="s">
        <v>1405</v>
      </c>
      <c r="L41" s="281" t="s">
        <v>1405</v>
      </c>
      <c r="M41" s="283" t="e">
        <v>#DIV/0!</v>
      </c>
      <c r="N41" s="284" t="e">
        <v>#N/A</v>
      </c>
      <c r="O41" s="282" t="e">
        <v>#N/A</v>
      </c>
      <c r="P41" s="285" t="e">
        <v>#N/A</v>
      </c>
      <c r="R41" s="286">
        <v>1.3765000000000001</v>
      </c>
      <c r="S41" s="298"/>
      <c r="T41" s="287" t="s">
        <v>2222</v>
      </c>
      <c r="U41" s="283" t="s">
        <v>2223</v>
      </c>
      <c r="V41" s="287" t="s">
        <v>1756</v>
      </c>
      <c r="W41" s="283" t="s">
        <v>2224</v>
      </c>
      <c r="X41" s="287" t="s">
        <v>2225</v>
      </c>
    </row>
    <row r="42" spans="1:24" ht="18.75">
      <c r="A42" s="276" t="s">
        <v>309</v>
      </c>
      <c r="B42" s="277" t="s">
        <v>224</v>
      </c>
      <c r="C42" s="630" t="s">
        <v>312</v>
      </c>
      <c r="D42" s="631"/>
      <c r="E42" s="274"/>
      <c r="F42" s="278" t="s">
        <v>1434</v>
      </c>
      <c r="G42" s="279">
        <v>7.7558606622930713</v>
      </c>
      <c r="H42" s="280">
        <v>7.231572512293071</v>
      </c>
      <c r="I42" s="279">
        <v>0.22878885233925958</v>
      </c>
      <c r="J42" s="281">
        <v>249990.06</v>
      </c>
      <c r="K42" s="282">
        <v>205201.16140000001</v>
      </c>
      <c r="L42" s="281">
        <v>17</v>
      </c>
      <c r="M42" s="283">
        <v>3.2232407322037783E-2</v>
      </c>
      <c r="N42" s="284" t="e">
        <v>#N/A</v>
      </c>
      <c r="O42" s="282" t="e">
        <v>#N/A</v>
      </c>
      <c r="P42" s="285" t="e">
        <v>#N/A</v>
      </c>
      <c r="R42" s="286">
        <v>1.2109000000000001</v>
      </c>
      <c r="S42" s="298"/>
      <c r="T42" s="287" t="s">
        <v>2230</v>
      </c>
      <c r="U42" s="283" t="s">
        <v>1446</v>
      </c>
      <c r="V42" s="287" t="s">
        <v>1746</v>
      </c>
      <c r="W42" s="283" t="s">
        <v>2231</v>
      </c>
      <c r="X42" s="287" t="s">
        <v>2232</v>
      </c>
    </row>
    <row r="43" spans="1:24" ht="18.75">
      <c r="A43" s="276" t="s">
        <v>299</v>
      </c>
      <c r="B43" s="277" t="s">
        <v>224</v>
      </c>
      <c r="C43" s="630" t="s">
        <v>301</v>
      </c>
      <c r="D43" s="631"/>
      <c r="E43" s="274"/>
      <c r="F43" s="278" t="s">
        <v>1463</v>
      </c>
      <c r="G43" s="279">
        <v>28.733419009002599</v>
      </c>
      <c r="H43" s="280">
        <v>27.627411999002597</v>
      </c>
      <c r="I43" s="279">
        <v>0.96795108030329824</v>
      </c>
      <c r="J43" s="281">
        <v>1236217.3900000001</v>
      </c>
      <c r="K43" s="282">
        <v>1061161.5462</v>
      </c>
      <c r="L43" s="281">
        <v>18</v>
      </c>
      <c r="M43" s="283">
        <v>4.3023678790633138E-2</v>
      </c>
      <c r="N43" s="284" t="e">
        <v>#N/A</v>
      </c>
      <c r="O43" s="282" t="e">
        <v>#N/A</v>
      </c>
      <c r="P43" s="285" t="e">
        <v>#N/A</v>
      </c>
      <c r="R43" s="286">
        <v>1.179</v>
      </c>
      <c r="S43" s="298"/>
      <c r="T43" s="287" t="s">
        <v>1458</v>
      </c>
      <c r="U43" s="283" t="s">
        <v>1761</v>
      </c>
      <c r="V43" s="287" t="s">
        <v>1812</v>
      </c>
      <c r="W43" s="283" t="s">
        <v>1712</v>
      </c>
      <c r="X43" s="287" t="s">
        <v>1798</v>
      </c>
    </row>
    <row r="44" spans="1:24" ht="18.75">
      <c r="A44" s="276" t="s">
        <v>269</v>
      </c>
      <c r="B44" s="277" t="s">
        <v>224</v>
      </c>
      <c r="C44" s="630" t="s">
        <v>275</v>
      </c>
      <c r="D44" s="631"/>
      <c r="E44" s="274"/>
      <c r="F44" s="278" t="s">
        <v>1466</v>
      </c>
      <c r="G44" s="279">
        <v>9.7610456757249313</v>
      </c>
      <c r="H44" s="280">
        <v>9.6113476857249314</v>
      </c>
      <c r="I44" s="279">
        <v>2.6147801588979869E-4</v>
      </c>
      <c r="J44" s="281">
        <v>99543.2</v>
      </c>
      <c r="K44" s="282">
        <v>64504.073900000003</v>
      </c>
      <c r="L44" s="281">
        <v>2</v>
      </c>
      <c r="M44" s="283">
        <v>1.0198005757473023E-2</v>
      </c>
      <c r="N44" s="284" t="e">
        <v>#N/A</v>
      </c>
      <c r="O44" s="282" t="e">
        <v>#N/A</v>
      </c>
      <c r="P44" s="285" t="e">
        <v>#N/A</v>
      </c>
      <c r="R44" s="286">
        <v>1.5711000000000002</v>
      </c>
      <c r="S44" s="298"/>
      <c r="T44" s="287" t="s">
        <v>2295</v>
      </c>
      <c r="U44" s="283" t="s">
        <v>1620</v>
      </c>
      <c r="V44" s="287" t="s">
        <v>2296</v>
      </c>
      <c r="W44" s="283" t="s">
        <v>2297</v>
      </c>
      <c r="X44" s="287" t="s">
        <v>1991</v>
      </c>
    </row>
    <row r="45" spans="1:24" ht="18.75">
      <c r="A45" s="276" t="s">
        <v>268</v>
      </c>
      <c r="B45" s="277" t="s">
        <v>224</v>
      </c>
      <c r="C45" s="630" t="s">
        <v>276</v>
      </c>
      <c r="D45" s="631"/>
      <c r="E45" s="274"/>
      <c r="F45" s="278" t="s">
        <v>1466</v>
      </c>
      <c r="G45" s="279">
        <v>0.3906527565613</v>
      </c>
      <c r="H45" s="280">
        <v>0.38807842656129998</v>
      </c>
      <c r="I45" s="279">
        <v>0</v>
      </c>
      <c r="J45" s="281" t="s">
        <v>1405</v>
      </c>
      <c r="K45" s="282" t="s">
        <v>1405</v>
      </c>
      <c r="L45" s="281" t="s">
        <v>1405</v>
      </c>
      <c r="M45" s="283">
        <v>0</v>
      </c>
      <c r="N45" s="284" t="e">
        <v>#N/A</v>
      </c>
      <c r="O45" s="282" t="e">
        <v>#N/A</v>
      </c>
      <c r="P45" s="285" t="e">
        <v>#N/A</v>
      </c>
      <c r="R45" s="286">
        <v>1.2878000000000001</v>
      </c>
      <c r="S45" s="298"/>
      <c r="T45" s="287" t="s">
        <v>1680</v>
      </c>
      <c r="U45" s="283" t="s">
        <v>1596</v>
      </c>
      <c r="V45" s="287" t="s">
        <v>2284</v>
      </c>
      <c r="W45" s="283" t="s">
        <v>1774</v>
      </c>
      <c r="X45" s="287" t="s">
        <v>1801</v>
      </c>
    </row>
    <row r="46" spans="1:24" ht="18.75">
      <c r="A46" s="276" t="s">
        <v>1408</v>
      </c>
      <c r="B46" s="277" t="s">
        <v>224</v>
      </c>
      <c r="C46" s="630" t="s">
        <v>1413</v>
      </c>
      <c r="D46" s="631"/>
      <c r="E46" s="274"/>
      <c r="F46" s="278" t="s">
        <v>157</v>
      </c>
      <c r="G46" s="279">
        <v>1.1013716424852102</v>
      </c>
      <c r="H46" s="280">
        <v>1.1013716424852102</v>
      </c>
      <c r="I46" s="279">
        <v>-1.7530022345789886E-2</v>
      </c>
      <c r="J46" s="281">
        <v>19702.7</v>
      </c>
      <c r="K46" s="282">
        <v>4028.2077000000004</v>
      </c>
      <c r="L46" s="281">
        <v>8</v>
      </c>
      <c r="M46" s="283">
        <v>1.7889238509483939E-2</v>
      </c>
      <c r="N46" s="284" t="e">
        <v>#N/A</v>
      </c>
      <c r="O46" s="282" t="e">
        <v>#N/A</v>
      </c>
      <c r="P46" s="285" t="e">
        <v>#N/A</v>
      </c>
      <c r="R46" s="286">
        <v>4.9529000000000005</v>
      </c>
      <c r="S46" s="298"/>
      <c r="T46" s="287" t="s">
        <v>157</v>
      </c>
      <c r="U46" s="283" t="s">
        <v>157</v>
      </c>
      <c r="V46" s="287" t="s">
        <v>157</v>
      </c>
      <c r="W46" s="283" t="s">
        <v>157</v>
      </c>
      <c r="X46" s="287" t="s">
        <v>157</v>
      </c>
    </row>
    <row r="47" spans="1:24" ht="18.75">
      <c r="A47" s="276" t="s">
        <v>209</v>
      </c>
      <c r="B47" s="277" t="s">
        <v>224</v>
      </c>
      <c r="C47" s="630" t="s">
        <v>559</v>
      </c>
      <c r="D47" s="631"/>
      <c r="E47" s="274"/>
      <c r="F47" s="278" t="s">
        <v>1463</v>
      </c>
      <c r="G47" s="279">
        <v>1.47714672228426</v>
      </c>
      <c r="H47" s="280">
        <v>1.3776116122842599</v>
      </c>
      <c r="I47" s="279">
        <v>-3.5163056452140108E-2</v>
      </c>
      <c r="J47" s="281">
        <v>23243.5</v>
      </c>
      <c r="K47" s="282">
        <v>15858.2942</v>
      </c>
      <c r="L47" s="281">
        <v>1</v>
      </c>
      <c r="M47" s="283">
        <v>1.573540370049107E-2</v>
      </c>
      <c r="N47" s="284" t="e">
        <v>#N/A</v>
      </c>
      <c r="O47" s="282" t="e">
        <v>#N/A</v>
      </c>
      <c r="P47" s="285" t="e">
        <v>#N/A</v>
      </c>
      <c r="R47" s="286">
        <v>1.4841</v>
      </c>
      <c r="S47" s="298"/>
      <c r="T47" s="287" t="s">
        <v>1647</v>
      </c>
      <c r="U47" s="283" t="s">
        <v>1688</v>
      </c>
      <c r="V47" s="287" t="s">
        <v>1813</v>
      </c>
      <c r="W47" s="283" t="s">
        <v>1624</v>
      </c>
      <c r="X47" s="287" t="s">
        <v>2300</v>
      </c>
    </row>
    <row r="48" spans="1:24" ht="18.75">
      <c r="A48" s="276" t="s">
        <v>210</v>
      </c>
      <c r="B48" s="277" t="s">
        <v>224</v>
      </c>
      <c r="C48" s="630" t="s">
        <v>560</v>
      </c>
      <c r="D48" s="631"/>
      <c r="E48" s="274"/>
      <c r="F48" s="278" t="s">
        <v>1443</v>
      </c>
      <c r="G48" s="279">
        <v>16.866945923597001</v>
      </c>
      <c r="H48" s="280">
        <v>16.628884223597002</v>
      </c>
      <c r="I48" s="279">
        <v>-1.1857329076800174</v>
      </c>
      <c r="J48" s="281">
        <v>431879.92999999993</v>
      </c>
      <c r="K48" s="282">
        <v>231425.88169999997</v>
      </c>
      <c r="L48" s="281">
        <v>43</v>
      </c>
      <c r="M48" s="283">
        <v>2.5605105509693742E-2</v>
      </c>
      <c r="N48" s="284" t="e">
        <v>#N/A</v>
      </c>
      <c r="O48" s="282" t="e">
        <v>#N/A</v>
      </c>
      <c r="P48" s="285" t="e">
        <v>#N/A</v>
      </c>
      <c r="R48" s="286">
        <v>1.8997999999999999</v>
      </c>
      <c r="S48" s="298"/>
      <c r="T48" s="287" t="s">
        <v>1452</v>
      </c>
      <c r="U48" s="283" t="s">
        <v>2301</v>
      </c>
      <c r="V48" s="287" t="s">
        <v>1475</v>
      </c>
      <c r="W48" s="283" t="s">
        <v>2117</v>
      </c>
      <c r="X48" s="287" t="s">
        <v>1761</v>
      </c>
    </row>
    <row r="49" spans="1:24" ht="18.75">
      <c r="A49" s="347" t="s">
        <v>218</v>
      </c>
      <c r="B49" s="364"/>
      <c r="C49" s="364"/>
      <c r="D49" s="364"/>
      <c r="E49" s="274"/>
      <c r="F49" s="349"/>
      <c r="G49" s="350"/>
      <c r="H49" s="350"/>
      <c r="I49" s="350"/>
      <c r="J49" s="351"/>
      <c r="K49" s="351"/>
      <c r="L49" s="351"/>
      <c r="M49" s="352"/>
      <c r="N49" s="352"/>
      <c r="O49" s="351"/>
      <c r="P49" s="351"/>
      <c r="R49" s="351"/>
      <c r="S49" s="298"/>
      <c r="T49" s="365"/>
      <c r="U49" s="365"/>
      <c r="V49" s="365"/>
      <c r="W49" s="365"/>
      <c r="X49" s="365"/>
    </row>
    <row r="50" spans="1:24" s="366" customFormat="1" ht="18.75">
      <c r="A50" s="276" t="s">
        <v>321</v>
      </c>
      <c r="B50" s="277" t="s">
        <v>224</v>
      </c>
      <c r="C50" s="630" t="s">
        <v>326</v>
      </c>
      <c r="D50" s="631"/>
      <c r="E50" s="274"/>
      <c r="F50" s="278" t="s">
        <v>1472</v>
      </c>
      <c r="G50" s="279">
        <v>7.2364840191103497</v>
      </c>
      <c r="H50" s="280">
        <v>7.0366139491103503</v>
      </c>
      <c r="I50" s="279">
        <v>-0.20211175984899327</v>
      </c>
      <c r="J50" s="281">
        <v>204353.65000000002</v>
      </c>
      <c r="K50" s="282">
        <v>127488.01210000001</v>
      </c>
      <c r="L50" s="281">
        <v>5</v>
      </c>
      <c r="M50" s="283">
        <v>2.8239356220553524E-2</v>
      </c>
      <c r="N50" s="284" t="e">
        <v>#N/A</v>
      </c>
      <c r="O50" s="282" t="e">
        <v>#N/A</v>
      </c>
      <c r="P50" s="285" t="e">
        <v>#N/A</v>
      </c>
      <c r="Q50" s="172"/>
      <c r="R50" s="286">
        <v>1.6026589999999998</v>
      </c>
      <c r="S50" s="298"/>
      <c r="T50" s="287" t="s">
        <v>2038</v>
      </c>
      <c r="U50" s="283" t="s">
        <v>1782</v>
      </c>
      <c r="V50" s="287" t="s">
        <v>1625</v>
      </c>
      <c r="W50" s="283" t="s">
        <v>1667</v>
      </c>
      <c r="X50" s="287" t="s">
        <v>2039</v>
      </c>
    </row>
    <row r="51" spans="1:24" ht="18.75">
      <c r="A51" s="276" t="s">
        <v>638</v>
      </c>
      <c r="B51" s="277" t="s">
        <v>224</v>
      </c>
      <c r="C51" s="288" t="s">
        <v>639</v>
      </c>
      <c r="D51" s="289"/>
      <c r="E51" s="274"/>
      <c r="F51" s="278" t="s">
        <v>1445</v>
      </c>
      <c r="G51" s="279">
        <v>2.5864392063810584</v>
      </c>
      <c r="H51" s="280">
        <v>2.4714869863810582</v>
      </c>
      <c r="I51" s="279">
        <v>7.5711955679066439E-2</v>
      </c>
      <c r="J51" s="281">
        <v>75000</v>
      </c>
      <c r="K51" s="282">
        <v>25020.408299999999</v>
      </c>
      <c r="L51" s="281">
        <v>2</v>
      </c>
      <c r="M51" s="283">
        <v>2.8997395266421082E-2</v>
      </c>
      <c r="N51" s="284" t="e">
        <v>#N/A</v>
      </c>
      <c r="O51" s="282" t="e">
        <v>#N/A</v>
      </c>
      <c r="P51" s="285" t="e">
        <v>#N/A</v>
      </c>
      <c r="R51" s="286">
        <v>3.026008</v>
      </c>
      <c r="S51" s="298"/>
      <c r="T51" s="287" t="s">
        <v>2007</v>
      </c>
      <c r="U51" s="283" t="s">
        <v>2008</v>
      </c>
      <c r="V51" s="287" t="s">
        <v>1638</v>
      </c>
      <c r="W51" s="283" t="s">
        <v>2009</v>
      </c>
      <c r="X51" s="287" t="s">
        <v>2010</v>
      </c>
    </row>
    <row r="52" spans="1:24" ht="18.75">
      <c r="A52" s="276" t="s">
        <v>1110</v>
      </c>
      <c r="B52" s="277" t="s">
        <v>224</v>
      </c>
      <c r="C52" s="526" t="s">
        <v>1116</v>
      </c>
      <c r="D52" s="527"/>
      <c r="E52" s="274"/>
      <c r="F52" s="278" t="s">
        <v>1485</v>
      </c>
      <c r="G52" s="279">
        <v>9.4785966310313992</v>
      </c>
      <c r="H52" s="280">
        <v>7.3359013810314</v>
      </c>
      <c r="I52" s="279">
        <v>0.27802723157347931</v>
      </c>
      <c r="J52" s="281">
        <v>272623.52</v>
      </c>
      <c r="K52" s="282">
        <v>146136.299</v>
      </c>
      <c r="L52" s="281">
        <v>9</v>
      </c>
      <c r="M52" s="283">
        <v>2.8762013050273129E-2</v>
      </c>
      <c r="N52" s="284" t="e">
        <v>#N/A</v>
      </c>
      <c r="O52" s="282" t="e">
        <v>#N/A</v>
      </c>
      <c r="P52" s="285" t="e">
        <v>#N/A</v>
      </c>
      <c r="R52" s="286">
        <v>1.90252</v>
      </c>
      <c r="S52" s="298"/>
      <c r="T52" s="287" t="s">
        <v>1472</v>
      </c>
      <c r="U52" s="283" t="s">
        <v>1588</v>
      </c>
      <c r="V52" s="287" t="s">
        <v>2016</v>
      </c>
      <c r="W52" s="283" t="s">
        <v>2017</v>
      </c>
      <c r="X52" s="287" t="s">
        <v>157</v>
      </c>
    </row>
    <row r="53" spans="1:24" ht="18.75">
      <c r="A53" s="276" t="s">
        <v>766</v>
      </c>
      <c r="B53" s="277" t="s">
        <v>224</v>
      </c>
      <c r="C53" s="288" t="s">
        <v>773</v>
      </c>
      <c r="D53" s="289"/>
      <c r="E53" s="274"/>
      <c r="F53" s="278" t="s">
        <v>1472</v>
      </c>
      <c r="G53" s="279">
        <v>5.0857280849510405</v>
      </c>
      <c r="H53" s="280">
        <v>4.7888245849510405</v>
      </c>
      <c r="I53" s="279">
        <v>6.6100309590719983E-2</v>
      </c>
      <c r="J53" s="281">
        <v>125795.81</v>
      </c>
      <c r="K53" s="282">
        <v>59282.438099999999</v>
      </c>
      <c r="L53" s="281">
        <v>9</v>
      </c>
      <c r="M53" s="283">
        <v>2.4735064065307972E-2</v>
      </c>
      <c r="N53" s="284" t="e">
        <v>#N/A</v>
      </c>
      <c r="O53" s="282" t="e">
        <v>#N/A</v>
      </c>
      <c r="P53" s="285" t="e">
        <v>#N/A</v>
      </c>
      <c r="R53" s="286">
        <v>2.2368000000000001</v>
      </c>
      <c r="S53" s="298"/>
      <c r="T53" s="287" t="s">
        <v>2057</v>
      </c>
      <c r="U53" s="283" t="s">
        <v>2058</v>
      </c>
      <c r="V53" s="287" t="s">
        <v>2059</v>
      </c>
      <c r="W53" s="283" t="s">
        <v>1748</v>
      </c>
      <c r="X53" s="287" t="s">
        <v>2060</v>
      </c>
    </row>
    <row r="54" spans="1:24" ht="18.75">
      <c r="A54" s="276" t="s">
        <v>508</v>
      </c>
      <c r="B54" s="277" t="s">
        <v>224</v>
      </c>
      <c r="C54" s="288" t="s">
        <v>527</v>
      </c>
      <c r="D54" s="289"/>
      <c r="E54" s="274"/>
      <c r="F54" s="278" t="s">
        <v>1524</v>
      </c>
      <c r="G54" s="279">
        <v>0.68987435371799999</v>
      </c>
      <c r="H54" s="280">
        <v>0.68511806371799999</v>
      </c>
      <c r="I54" s="279">
        <v>-6.917034281652007E-2</v>
      </c>
      <c r="J54" s="281">
        <v>46834.86</v>
      </c>
      <c r="K54" s="282">
        <v>21246.0828</v>
      </c>
      <c r="L54" s="281">
        <v>1</v>
      </c>
      <c r="M54" s="283">
        <v>6.7888971009849558E-2</v>
      </c>
      <c r="N54" s="284" t="e">
        <v>#N/A</v>
      </c>
      <c r="O54" s="282" t="e">
        <v>#N/A</v>
      </c>
      <c r="P54" s="285" t="e">
        <v>#N/A</v>
      </c>
      <c r="R54" s="286">
        <v>2.2044000000000001</v>
      </c>
      <c r="S54" s="298"/>
      <c r="T54" s="287" t="s">
        <v>157</v>
      </c>
      <c r="U54" s="283" t="s">
        <v>2077</v>
      </c>
      <c r="V54" s="287" t="s">
        <v>1795</v>
      </c>
      <c r="W54" s="283" t="s">
        <v>1691</v>
      </c>
      <c r="X54" s="287" t="s">
        <v>1787</v>
      </c>
    </row>
    <row r="55" spans="1:24" ht="18.75">
      <c r="A55" s="276" t="s">
        <v>358</v>
      </c>
      <c r="B55" s="277" t="s">
        <v>224</v>
      </c>
      <c r="C55" s="288" t="s">
        <v>537</v>
      </c>
      <c r="D55" s="289"/>
      <c r="E55" s="274"/>
      <c r="F55" s="278" t="s">
        <v>1485</v>
      </c>
      <c r="G55" s="279">
        <v>0.5681009816844601</v>
      </c>
      <c r="H55" s="280">
        <v>0.54660632168445999</v>
      </c>
      <c r="I55" s="279">
        <v>-3.5582367120930061E-2</v>
      </c>
      <c r="J55" s="281">
        <v>34918.31</v>
      </c>
      <c r="K55" s="282">
        <v>26351.453099999999</v>
      </c>
      <c r="L55" s="281">
        <v>1</v>
      </c>
      <c r="M55" s="283">
        <v>6.1464970358728672E-2</v>
      </c>
      <c r="N55" s="284" t="e">
        <v>#N/A</v>
      </c>
      <c r="O55" s="282" t="e">
        <v>#N/A</v>
      </c>
      <c r="P55" s="285" t="e">
        <v>#N/A</v>
      </c>
      <c r="R55" s="286">
        <v>1.3503000000000001</v>
      </c>
      <c r="S55" s="298"/>
      <c r="T55" s="287" t="s">
        <v>2157</v>
      </c>
      <c r="U55" s="283" t="s">
        <v>1696</v>
      </c>
      <c r="V55" s="287" t="s">
        <v>1539</v>
      </c>
      <c r="W55" s="283" t="s">
        <v>1522</v>
      </c>
      <c r="X55" s="287" t="s">
        <v>1480</v>
      </c>
    </row>
    <row r="56" spans="1:24" ht="18.75">
      <c r="A56" s="276" t="s">
        <v>498</v>
      </c>
      <c r="B56" s="277" t="s">
        <v>224</v>
      </c>
      <c r="C56" s="288" t="s">
        <v>502</v>
      </c>
      <c r="D56" s="289"/>
      <c r="E56" s="274"/>
      <c r="F56" s="278" t="s">
        <v>1472</v>
      </c>
      <c r="G56" s="279">
        <v>7.5978462368418489</v>
      </c>
      <c r="H56" s="280">
        <v>7.4313702868418492</v>
      </c>
      <c r="I56" s="279">
        <v>6.1471359258869693E-2</v>
      </c>
      <c r="J56" s="281">
        <v>243440.01</v>
      </c>
      <c r="K56" s="282">
        <v>120593.3026</v>
      </c>
      <c r="L56" s="281">
        <v>7</v>
      </c>
      <c r="M56" s="283">
        <v>3.2040660262320504E-2</v>
      </c>
      <c r="N56" s="284" t="e">
        <v>#N/A</v>
      </c>
      <c r="O56" s="282" t="e">
        <v>#N/A</v>
      </c>
      <c r="P56" s="285" t="e">
        <v>#N/A</v>
      </c>
      <c r="R56" s="286">
        <v>2.0206999999999997</v>
      </c>
      <c r="S56" s="298"/>
      <c r="T56" s="287" t="s">
        <v>2121</v>
      </c>
      <c r="U56" s="283" t="s">
        <v>1503</v>
      </c>
      <c r="V56" s="287" t="s">
        <v>2122</v>
      </c>
      <c r="W56" s="283" t="s">
        <v>2123</v>
      </c>
      <c r="X56" s="287" t="s">
        <v>2124</v>
      </c>
    </row>
    <row r="57" spans="1:24" ht="18.75">
      <c r="A57" s="276" t="s">
        <v>1128</v>
      </c>
      <c r="B57" s="277" t="s">
        <v>224</v>
      </c>
      <c r="C57" s="532" t="s">
        <v>1155</v>
      </c>
      <c r="D57" s="533"/>
      <c r="E57" s="274"/>
      <c r="F57" s="278" t="s">
        <v>1445</v>
      </c>
      <c r="G57" s="279">
        <v>1.1004235829483402</v>
      </c>
      <c r="H57" s="280">
        <v>0.92896459294834011</v>
      </c>
      <c r="I57" s="279">
        <v>0</v>
      </c>
      <c r="J57" s="281" t="s">
        <v>1405</v>
      </c>
      <c r="K57" s="282" t="s">
        <v>1405</v>
      </c>
      <c r="L57" s="281" t="s">
        <v>1405</v>
      </c>
      <c r="M57" s="283">
        <v>0</v>
      </c>
      <c r="N57" s="284" t="e">
        <v>#N/A</v>
      </c>
      <c r="O57" s="282" t="e">
        <v>#N/A</v>
      </c>
      <c r="P57" s="285" t="e">
        <v>#N/A</v>
      </c>
      <c r="R57" s="286">
        <v>1.2762</v>
      </c>
      <c r="S57" s="298"/>
      <c r="T57" s="287" t="s">
        <v>1642</v>
      </c>
      <c r="U57" s="283" t="s">
        <v>2155</v>
      </c>
      <c r="V57" s="287" t="s">
        <v>1764</v>
      </c>
      <c r="W57" s="283" t="s">
        <v>2156</v>
      </c>
      <c r="X57" s="287" t="s">
        <v>157</v>
      </c>
    </row>
    <row r="58" spans="1:24" ht="18.75">
      <c r="A58" s="276" t="s">
        <v>340</v>
      </c>
      <c r="B58" s="277" t="s">
        <v>224</v>
      </c>
      <c r="C58" s="630" t="s">
        <v>345</v>
      </c>
      <c r="D58" s="631"/>
      <c r="E58" s="274"/>
      <c r="F58" s="278" t="s">
        <v>1537</v>
      </c>
      <c r="G58" s="279">
        <v>2.1146393223999999E-2</v>
      </c>
      <c r="H58" s="280">
        <v>2.0721663224E-2</v>
      </c>
      <c r="I58" s="279">
        <v>0</v>
      </c>
      <c r="J58" s="281" t="s">
        <v>1405</v>
      </c>
      <c r="K58" s="282" t="s">
        <v>1405</v>
      </c>
      <c r="L58" s="281" t="s">
        <v>1405</v>
      </c>
      <c r="M58" s="283">
        <v>0</v>
      </c>
      <c r="N58" s="284" t="e">
        <v>#N/A</v>
      </c>
      <c r="O58" s="282" t="e">
        <v>#N/A</v>
      </c>
      <c r="P58" s="285" t="e">
        <v>#N/A</v>
      </c>
      <c r="R58" s="286">
        <v>2.1427999999999998</v>
      </c>
      <c r="S58" s="298"/>
      <c r="T58" s="287" t="s">
        <v>1573</v>
      </c>
      <c r="U58" s="283" t="s">
        <v>1972</v>
      </c>
      <c r="V58" s="287" t="s">
        <v>1584</v>
      </c>
      <c r="W58" s="283" t="s">
        <v>2177</v>
      </c>
      <c r="X58" s="287" t="s">
        <v>1973</v>
      </c>
    </row>
    <row r="59" spans="1:24" ht="18.75">
      <c r="A59" s="276" t="s">
        <v>997</v>
      </c>
      <c r="B59" s="277" t="s">
        <v>224</v>
      </c>
      <c r="C59" s="496" t="s">
        <v>998</v>
      </c>
      <c r="D59" s="497"/>
      <c r="E59" s="274"/>
      <c r="F59" s="278" t="s">
        <v>1569</v>
      </c>
      <c r="G59" s="279">
        <v>0.49181534628513002</v>
      </c>
      <c r="H59" s="280">
        <v>0.43681534628513002</v>
      </c>
      <c r="I59" s="279">
        <v>2.0761581579479983E-2</v>
      </c>
      <c r="J59" s="281">
        <v>20876</v>
      </c>
      <c r="K59" s="282">
        <v>17877.8796</v>
      </c>
      <c r="L59" s="281">
        <v>1</v>
      </c>
      <c r="M59" s="283">
        <v>4.244682512996887E-2</v>
      </c>
      <c r="N59" s="284" t="e">
        <v>#N/A</v>
      </c>
      <c r="O59" s="282" t="e">
        <v>#N/A</v>
      </c>
      <c r="P59" s="285" t="e">
        <v>#N/A</v>
      </c>
      <c r="R59" s="286">
        <v>1.1613</v>
      </c>
      <c r="S59" s="298"/>
      <c r="T59" s="287" t="s">
        <v>1837</v>
      </c>
      <c r="U59" s="283" t="s">
        <v>1973</v>
      </c>
      <c r="V59" s="287" t="s">
        <v>2233</v>
      </c>
      <c r="W59" s="283" t="s">
        <v>1762</v>
      </c>
      <c r="X59" s="287" t="s">
        <v>157</v>
      </c>
    </row>
    <row r="60" spans="1:24" ht="18.75">
      <c r="A60" s="276" t="s">
        <v>1409</v>
      </c>
      <c r="B60" s="277" t="s">
        <v>224</v>
      </c>
      <c r="C60" s="288" t="s">
        <v>1412</v>
      </c>
      <c r="D60" s="289"/>
      <c r="E60" s="274"/>
      <c r="F60" s="278" t="s">
        <v>157</v>
      </c>
      <c r="G60" s="279">
        <v>7.6550417650337419</v>
      </c>
      <c r="H60" s="280">
        <v>7.5752114650337417</v>
      </c>
      <c r="I60" s="279">
        <v>-0.31991895525281921</v>
      </c>
      <c r="J60" s="281">
        <v>265483.92000000004</v>
      </c>
      <c r="K60" s="282">
        <v>85078.019400000005</v>
      </c>
      <c r="L60" s="281">
        <v>4</v>
      </c>
      <c r="M60" s="283">
        <v>3.468092378184822E-2</v>
      </c>
      <c r="N60" s="284" t="e">
        <v>#N/A</v>
      </c>
      <c r="O60" s="282" t="e">
        <v>#N/A</v>
      </c>
      <c r="P60" s="285" t="e">
        <v>#N/A</v>
      </c>
      <c r="R60" s="286">
        <v>3.1647000000000003</v>
      </c>
      <c r="S60" s="298"/>
      <c r="T60" s="287" t="s">
        <v>157</v>
      </c>
      <c r="U60" s="283" t="s">
        <v>157</v>
      </c>
      <c r="V60" s="287" t="s">
        <v>157</v>
      </c>
      <c r="W60" s="283" t="s">
        <v>157</v>
      </c>
      <c r="X60" s="287" t="s">
        <v>157</v>
      </c>
    </row>
    <row r="61" spans="1:24" ht="18.75">
      <c r="A61" s="276" t="s">
        <v>212</v>
      </c>
      <c r="B61" s="277" t="s">
        <v>224</v>
      </c>
      <c r="C61" s="288" t="s">
        <v>585</v>
      </c>
      <c r="D61" s="289"/>
      <c r="E61" s="274"/>
      <c r="F61" s="278" t="s">
        <v>1519</v>
      </c>
      <c r="G61" s="279">
        <v>5.2055682705471495</v>
      </c>
      <c r="H61" s="280">
        <v>5.1235423105471494</v>
      </c>
      <c r="I61" s="279">
        <v>-7.3912775836550051E-2</v>
      </c>
      <c r="J61" s="281">
        <v>72906.399999999994</v>
      </c>
      <c r="K61" s="282">
        <v>15209.954900000001</v>
      </c>
      <c r="L61" s="281">
        <v>3</v>
      </c>
      <c r="M61" s="283">
        <v>1.4005464189664141E-2</v>
      </c>
      <c r="N61" s="284" t="e">
        <v>#N/A</v>
      </c>
      <c r="O61" s="282" t="e">
        <v>#N/A</v>
      </c>
      <c r="P61" s="285" t="e">
        <v>#N/A</v>
      </c>
      <c r="R61" s="286">
        <v>4.8594999999999997</v>
      </c>
      <c r="S61" s="298"/>
      <c r="T61" s="287" t="s">
        <v>1803</v>
      </c>
      <c r="U61" s="283" t="s">
        <v>2298</v>
      </c>
      <c r="V61" s="287" t="s">
        <v>2299</v>
      </c>
      <c r="W61" s="283" t="s">
        <v>1630</v>
      </c>
      <c r="X61" s="287" t="s">
        <v>2085</v>
      </c>
    </row>
    <row r="62" spans="1:24" ht="18.75">
      <c r="A62" s="276" t="s">
        <v>604</v>
      </c>
      <c r="B62" s="277" t="s">
        <v>224</v>
      </c>
      <c r="C62" s="288" t="s">
        <v>607</v>
      </c>
      <c r="D62" s="289"/>
      <c r="E62" s="274"/>
      <c r="F62" s="278" t="s">
        <v>1479</v>
      </c>
      <c r="G62" s="279">
        <v>1.5987780746758802</v>
      </c>
      <c r="H62" s="280">
        <v>1.5939139746758801</v>
      </c>
      <c r="I62" s="279">
        <v>-6.1064427017579893E-2</v>
      </c>
      <c r="J62" s="281">
        <v>61109.98</v>
      </c>
      <c r="K62" s="282">
        <v>37961.225299999998</v>
      </c>
      <c r="L62" s="281">
        <v>1</v>
      </c>
      <c r="M62" s="283">
        <v>3.8222928477668054E-2</v>
      </c>
      <c r="N62" s="284" t="e">
        <v>#N/A</v>
      </c>
      <c r="O62" s="282" t="e">
        <v>#N/A</v>
      </c>
      <c r="P62" s="285" t="e">
        <v>#N/A</v>
      </c>
      <c r="R62" s="286">
        <v>1.6086</v>
      </c>
      <c r="S62" s="298"/>
      <c r="T62" s="287" t="s">
        <v>1445</v>
      </c>
      <c r="U62" s="283" t="s">
        <v>1965</v>
      </c>
      <c r="V62" s="287" t="s">
        <v>2051</v>
      </c>
      <c r="W62" s="283" t="s">
        <v>2308</v>
      </c>
      <c r="X62" s="287" t="s">
        <v>1926</v>
      </c>
    </row>
    <row r="63" spans="1:24" ht="18.75">
      <c r="A63" s="276" t="s">
        <v>605</v>
      </c>
      <c r="B63" s="277" t="s">
        <v>224</v>
      </c>
      <c r="C63" s="288" t="s">
        <v>608</v>
      </c>
      <c r="D63" s="289"/>
      <c r="E63" s="274"/>
      <c r="F63" s="278" t="s">
        <v>1485</v>
      </c>
      <c r="G63" s="279">
        <v>2.0243297018445001</v>
      </c>
      <c r="H63" s="280">
        <v>1.9928194118445</v>
      </c>
      <c r="I63" s="279">
        <v>-8.9193029999999993E-2</v>
      </c>
      <c r="J63" s="281">
        <v>55402.67</v>
      </c>
      <c r="K63" s="282">
        <v>22830</v>
      </c>
      <c r="L63" s="281">
        <v>2</v>
      </c>
      <c r="M63" s="283">
        <v>2.7368402464044754E-2</v>
      </c>
      <c r="N63" s="284" t="e">
        <v>#N/A</v>
      </c>
      <c r="O63" s="282" t="e">
        <v>#N/A</v>
      </c>
      <c r="P63" s="285" t="e">
        <v>#N/A</v>
      </c>
      <c r="R63" s="286">
        <v>2.3424999999999998</v>
      </c>
      <c r="S63" s="298"/>
      <c r="T63" s="287" t="s">
        <v>2309</v>
      </c>
      <c r="U63" s="283" t="s">
        <v>1737</v>
      </c>
      <c r="V63" s="287" t="s">
        <v>2310</v>
      </c>
      <c r="W63" s="283" t="s">
        <v>2311</v>
      </c>
      <c r="X63" s="287" t="s">
        <v>1450</v>
      </c>
    </row>
    <row r="64" spans="1:24" ht="18.75">
      <c r="A64" s="276" t="s">
        <v>606</v>
      </c>
      <c r="B64" s="277" t="s">
        <v>224</v>
      </c>
      <c r="C64" s="288" t="s">
        <v>637</v>
      </c>
      <c r="D64" s="289"/>
      <c r="E64" s="274"/>
      <c r="F64" s="278" t="s">
        <v>1447</v>
      </c>
      <c r="G64" s="279">
        <v>0.25061224350973998</v>
      </c>
      <c r="H64" s="280">
        <v>0.24939612350974</v>
      </c>
      <c r="I64" s="279">
        <v>3.8337465257839994E-2</v>
      </c>
      <c r="J64" s="281">
        <v>38000</v>
      </c>
      <c r="K64" s="282">
        <v>35152.636400000003</v>
      </c>
      <c r="L64" s="281">
        <v>1</v>
      </c>
      <c r="M64" s="283">
        <v>0.15162866533503236</v>
      </c>
      <c r="N64" s="284" t="e">
        <v>#N/A</v>
      </c>
      <c r="O64" s="282" t="e">
        <v>#N/A</v>
      </c>
      <c r="P64" s="285" t="e">
        <v>#N/A</v>
      </c>
      <c r="R64" s="286">
        <v>1.0906</v>
      </c>
      <c r="S64" s="298"/>
      <c r="T64" s="287" t="s">
        <v>2312</v>
      </c>
      <c r="U64" s="283" t="s">
        <v>1574</v>
      </c>
      <c r="V64" s="287" t="s">
        <v>1988</v>
      </c>
      <c r="W64" s="283" t="s">
        <v>2163</v>
      </c>
      <c r="X64" s="287" t="s">
        <v>1734</v>
      </c>
    </row>
    <row r="65" spans="1:24" ht="18.75">
      <c r="A65" s="276" t="s">
        <v>359</v>
      </c>
      <c r="B65" s="277" t="s">
        <v>224</v>
      </c>
      <c r="C65" s="288" t="s">
        <v>369</v>
      </c>
      <c r="D65" s="289"/>
      <c r="E65" s="274"/>
      <c r="F65" s="278" t="s">
        <v>1445</v>
      </c>
      <c r="G65" s="279">
        <v>8.7005528286701015</v>
      </c>
      <c r="H65" s="280">
        <v>8.5655447086701013</v>
      </c>
      <c r="I65" s="279">
        <v>-1.693612090039763E-2</v>
      </c>
      <c r="J65" s="281">
        <v>16817.37</v>
      </c>
      <c r="K65" s="282">
        <v>9793.6280000000006</v>
      </c>
      <c r="L65" s="281">
        <v>2</v>
      </c>
      <c r="M65" s="283">
        <v>1.9329082106809726E-3</v>
      </c>
      <c r="N65" s="284" t="e">
        <v>#N/A</v>
      </c>
      <c r="O65" s="282" t="e">
        <v>#N/A</v>
      </c>
      <c r="P65" s="285" t="e">
        <v>#N/A</v>
      </c>
      <c r="R65" s="286">
        <v>1.7293000000000001</v>
      </c>
      <c r="S65" s="298"/>
      <c r="T65" s="287" t="s">
        <v>2316</v>
      </c>
      <c r="U65" s="283" t="s">
        <v>1761</v>
      </c>
      <c r="V65" s="287" t="s">
        <v>2317</v>
      </c>
      <c r="W65" s="283" t="s">
        <v>2318</v>
      </c>
      <c r="X65" s="287" t="s">
        <v>2241</v>
      </c>
    </row>
    <row r="66" spans="1:24" ht="18.75">
      <c r="A66" s="276" t="s">
        <v>360</v>
      </c>
      <c r="B66" s="277" t="s">
        <v>224</v>
      </c>
      <c r="C66" s="288" t="s">
        <v>370</v>
      </c>
      <c r="D66" s="289"/>
      <c r="E66" s="274"/>
      <c r="F66" s="278" t="s">
        <v>1472</v>
      </c>
      <c r="G66" s="279">
        <v>1.5674330059163999</v>
      </c>
      <c r="H66" s="280">
        <v>1.5333108959163997</v>
      </c>
      <c r="I66" s="279">
        <v>-1.4029207268399933E-2</v>
      </c>
      <c r="J66" s="281">
        <v>8563.5</v>
      </c>
      <c r="K66" s="282">
        <v>4583.1900000000005</v>
      </c>
      <c r="L66" s="281">
        <v>2</v>
      </c>
      <c r="M66" s="283">
        <v>5.4633913970653872E-3</v>
      </c>
      <c r="N66" s="284" t="e">
        <v>#N/A</v>
      </c>
      <c r="O66" s="282" t="e">
        <v>#N/A</v>
      </c>
      <c r="P66" s="285" t="e">
        <v>#N/A</v>
      </c>
      <c r="R66" s="286">
        <v>1.9332</v>
      </c>
      <c r="S66" s="298"/>
      <c r="T66" s="287" t="s">
        <v>1617</v>
      </c>
      <c r="U66" s="283" t="s">
        <v>1542</v>
      </c>
      <c r="V66" s="287" t="s">
        <v>1526</v>
      </c>
      <c r="W66" s="283" t="s">
        <v>2328</v>
      </c>
      <c r="X66" s="287" t="s">
        <v>2329</v>
      </c>
    </row>
    <row r="67" spans="1:24" ht="18.75">
      <c r="A67" s="347" t="s">
        <v>219</v>
      </c>
      <c r="B67" s="364"/>
      <c r="C67" s="364"/>
      <c r="D67" s="364"/>
      <c r="E67" s="274"/>
      <c r="F67" s="349"/>
      <c r="G67" s="350"/>
      <c r="H67" s="350"/>
      <c r="I67" s="350"/>
      <c r="J67" s="351"/>
      <c r="K67" s="351"/>
      <c r="L67" s="351"/>
      <c r="M67" s="352"/>
      <c r="N67" s="352"/>
      <c r="O67" s="351"/>
      <c r="P67" s="351"/>
      <c r="R67" s="365"/>
      <c r="S67" s="298"/>
      <c r="T67" s="365"/>
      <c r="U67" s="365"/>
      <c r="V67" s="365"/>
      <c r="W67" s="365"/>
      <c r="X67" s="365"/>
    </row>
    <row r="68" spans="1:24" s="366" customFormat="1" ht="18.75">
      <c r="A68" s="290" t="s">
        <v>315</v>
      </c>
      <c r="B68" s="277" t="s">
        <v>224</v>
      </c>
      <c r="C68" s="288" t="s">
        <v>1166</v>
      </c>
      <c r="D68" s="289"/>
      <c r="E68" s="274"/>
      <c r="F68" s="278" t="s">
        <v>1463</v>
      </c>
      <c r="G68" s="279">
        <v>2.2738050551862843</v>
      </c>
      <c r="H68" s="280">
        <v>2.2210343051862842</v>
      </c>
      <c r="I68" s="279">
        <v>0</v>
      </c>
      <c r="J68" s="281" t="s">
        <v>1405</v>
      </c>
      <c r="K68" s="282" t="s">
        <v>1405</v>
      </c>
      <c r="L68" s="281" t="s">
        <v>1405</v>
      </c>
      <c r="M68" s="283">
        <v>0</v>
      </c>
      <c r="N68" s="284" t="e">
        <v>#N/A</v>
      </c>
      <c r="O68" s="282" t="e">
        <v>#N/A</v>
      </c>
      <c r="P68" s="285" t="e">
        <v>#N/A</v>
      </c>
      <c r="Q68" s="172"/>
      <c r="R68" s="286">
        <v>2.1509200000000002</v>
      </c>
      <c r="S68" s="298"/>
      <c r="T68" s="287" t="s">
        <v>1460</v>
      </c>
      <c r="U68" s="283" t="s">
        <v>1928</v>
      </c>
      <c r="V68" s="287" t="s">
        <v>2043</v>
      </c>
      <c r="W68" s="283" t="s">
        <v>2036</v>
      </c>
      <c r="X68" s="287" t="s">
        <v>1756</v>
      </c>
    </row>
    <row r="69" spans="1:24" ht="18.75">
      <c r="A69" s="290" t="s">
        <v>317</v>
      </c>
      <c r="B69" s="277" t="s">
        <v>224</v>
      </c>
      <c r="C69" s="288" t="s">
        <v>322</v>
      </c>
      <c r="D69" s="289"/>
      <c r="E69" s="274"/>
      <c r="F69" s="278" t="s">
        <v>1500</v>
      </c>
      <c r="G69" s="279">
        <v>5.5967155680079879</v>
      </c>
      <c r="H69" s="280">
        <v>5.3302204380079878</v>
      </c>
      <c r="I69" s="279">
        <v>-0.27707928260897674</v>
      </c>
      <c r="J69" s="281">
        <v>323457.63</v>
      </c>
      <c r="K69" s="282">
        <v>194766.3462</v>
      </c>
      <c r="L69" s="281">
        <v>3</v>
      </c>
      <c r="M69" s="283">
        <v>5.7794187692680389E-2</v>
      </c>
      <c r="N69" s="284" t="e">
        <v>#N/A</v>
      </c>
      <c r="O69" s="282" t="e">
        <v>#N/A</v>
      </c>
      <c r="P69" s="285" t="e">
        <v>#N/A</v>
      </c>
      <c r="R69" s="286">
        <v>1.6843350000000001</v>
      </c>
      <c r="S69" s="298"/>
      <c r="T69" s="287" t="s">
        <v>2046</v>
      </c>
      <c r="U69" s="283" t="s">
        <v>2047</v>
      </c>
      <c r="V69" s="287" t="s">
        <v>2048</v>
      </c>
      <c r="W69" s="283" t="s">
        <v>2049</v>
      </c>
      <c r="X69" s="287" t="s">
        <v>1766</v>
      </c>
    </row>
    <row r="70" spans="1:24" ht="18.75">
      <c r="A70" s="290" t="s">
        <v>319</v>
      </c>
      <c r="B70" s="277" t="s">
        <v>224</v>
      </c>
      <c r="C70" s="288" t="s">
        <v>324</v>
      </c>
      <c r="D70" s="289"/>
      <c r="E70" s="274"/>
      <c r="F70" s="278" t="s">
        <v>1434</v>
      </c>
      <c r="G70" s="279">
        <v>5.471351745719752</v>
      </c>
      <c r="H70" s="280">
        <v>5.3393227257197529</v>
      </c>
      <c r="I70" s="279">
        <v>-7.6004213278952834E-2</v>
      </c>
      <c r="J70" s="281">
        <v>131475.97999999998</v>
      </c>
      <c r="K70" s="282">
        <v>38823.014499999997</v>
      </c>
      <c r="L70" s="281">
        <v>2</v>
      </c>
      <c r="M70" s="283">
        <v>2.4029889890163591E-2</v>
      </c>
      <c r="N70" s="284" t="e">
        <v>#N/A</v>
      </c>
      <c r="O70" s="282" t="e">
        <v>#N/A</v>
      </c>
      <c r="P70" s="285" t="e">
        <v>#N/A</v>
      </c>
      <c r="R70" s="286">
        <v>3.4004860000000003</v>
      </c>
      <c r="S70" s="298"/>
      <c r="T70" s="287" t="s">
        <v>2035</v>
      </c>
      <c r="U70" s="283" t="s">
        <v>1694</v>
      </c>
      <c r="V70" s="287" t="s">
        <v>2036</v>
      </c>
      <c r="W70" s="283" t="s">
        <v>2037</v>
      </c>
      <c r="X70" s="287" t="s">
        <v>1733</v>
      </c>
    </row>
    <row r="71" spans="1:24" ht="18.75">
      <c r="A71" s="290" t="s">
        <v>232</v>
      </c>
      <c r="B71" s="277" t="s">
        <v>224</v>
      </c>
      <c r="C71" s="288" t="s">
        <v>1272</v>
      </c>
      <c r="D71" s="289"/>
      <c r="E71" s="274"/>
      <c r="F71" s="278" t="s">
        <v>1435</v>
      </c>
      <c r="G71" s="279">
        <v>0.60635024786672997</v>
      </c>
      <c r="H71" s="280">
        <v>0.55820574786672994</v>
      </c>
      <c r="I71" s="279">
        <v>0</v>
      </c>
      <c r="J71" s="281" t="s">
        <v>1405</v>
      </c>
      <c r="K71" s="282" t="s">
        <v>1405</v>
      </c>
      <c r="L71" s="281" t="s">
        <v>1405</v>
      </c>
      <c r="M71" s="283">
        <v>0</v>
      </c>
      <c r="N71" s="284" t="e">
        <v>#N/A</v>
      </c>
      <c r="O71" s="282" t="e">
        <v>#N/A</v>
      </c>
      <c r="P71" s="285" t="e">
        <v>#N/A</v>
      </c>
      <c r="R71" s="286">
        <v>0.51649999999999996</v>
      </c>
      <c r="S71" s="298"/>
      <c r="T71" s="287" t="s">
        <v>1658</v>
      </c>
      <c r="U71" s="283" t="s">
        <v>1564</v>
      </c>
      <c r="V71" s="287" t="s">
        <v>1932</v>
      </c>
      <c r="W71" s="283" t="s">
        <v>1826</v>
      </c>
      <c r="X71" s="287" t="s">
        <v>1933</v>
      </c>
    </row>
    <row r="72" spans="1:24" ht="18.75">
      <c r="A72" s="290" t="s">
        <v>262</v>
      </c>
      <c r="B72" s="277" t="s">
        <v>224</v>
      </c>
      <c r="C72" s="288" t="s">
        <v>1270</v>
      </c>
      <c r="D72" s="289"/>
      <c r="E72" s="274"/>
      <c r="F72" s="278" t="s">
        <v>1435</v>
      </c>
      <c r="G72" s="279">
        <v>1.0714988780579999</v>
      </c>
      <c r="H72" s="280">
        <v>1.027409558058</v>
      </c>
      <c r="I72" s="279">
        <v>-0.11661831757800001</v>
      </c>
      <c r="J72" s="281">
        <v>10000</v>
      </c>
      <c r="K72" s="282">
        <v>1943.37</v>
      </c>
      <c r="L72" s="281">
        <v>1</v>
      </c>
      <c r="M72" s="283">
        <v>9.3327209246584966E-3</v>
      </c>
      <c r="N72" s="284" t="e">
        <v>#N/A</v>
      </c>
      <c r="O72" s="282" t="e">
        <v>#N/A</v>
      </c>
      <c r="P72" s="285" t="e">
        <v>#N/A</v>
      </c>
      <c r="R72" s="286">
        <v>5.0873999999999997</v>
      </c>
      <c r="S72" s="298"/>
      <c r="T72" s="287" t="s">
        <v>1927</v>
      </c>
      <c r="U72" s="283" t="s">
        <v>1928</v>
      </c>
      <c r="V72" s="287" t="s">
        <v>1929</v>
      </c>
      <c r="W72" s="283" t="s">
        <v>1930</v>
      </c>
      <c r="X72" s="287" t="s">
        <v>1931</v>
      </c>
    </row>
    <row r="73" spans="1:24" ht="18.75">
      <c r="A73" s="290" t="s">
        <v>496</v>
      </c>
      <c r="B73" s="277" t="s">
        <v>224</v>
      </c>
      <c r="C73" s="288" t="s">
        <v>500</v>
      </c>
      <c r="D73" s="289"/>
      <c r="E73" s="274"/>
      <c r="F73" s="278" t="s">
        <v>1447</v>
      </c>
      <c r="G73" s="279">
        <v>0.31602818256043841</v>
      </c>
      <c r="H73" s="280">
        <v>0.2851575525604384</v>
      </c>
      <c r="I73" s="279">
        <v>0</v>
      </c>
      <c r="J73" s="281" t="s">
        <v>1405</v>
      </c>
      <c r="K73" s="282" t="s">
        <v>1405</v>
      </c>
      <c r="L73" s="281" t="s">
        <v>1405</v>
      </c>
      <c r="M73" s="283">
        <v>0</v>
      </c>
      <c r="N73" s="284" t="e">
        <v>#N/A</v>
      </c>
      <c r="O73" s="282" t="e">
        <v>#N/A</v>
      </c>
      <c r="P73" s="285" t="e">
        <v>#N/A</v>
      </c>
      <c r="R73" s="286">
        <v>1.4928020000000002</v>
      </c>
      <c r="S73" s="298"/>
      <c r="T73" s="287" t="s">
        <v>1966</v>
      </c>
      <c r="U73" s="283" t="s">
        <v>1668</v>
      </c>
      <c r="V73" s="287" t="s">
        <v>1967</v>
      </c>
      <c r="W73" s="283" t="s">
        <v>1968</v>
      </c>
      <c r="X73" s="287" t="s">
        <v>1969</v>
      </c>
    </row>
    <row r="74" spans="1:24" ht="18.75">
      <c r="A74" s="607" t="s">
        <v>1387</v>
      </c>
      <c r="B74" s="277" t="s">
        <v>224</v>
      </c>
      <c r="C74" s="462" t="s">
        <v>953</v>
      </c>
      <c r="D74" s="463"/>
      <c r="E74" s="274"/>
      <c r="F74" s="278" t="s">
        <v>1477</v>
      </c>
      <c r="G74" s="279">
        <v>13.360966396959999</v>
      </c>
      <c r="H74" s="280">
        <v>12.353917356959997</v>
      </c>
      <c r="I74" s="279">
        <v>-0.35429338901600033</v>
      </c>
      <c r="J74" s="281">
        <v>503600.10000000003</v>
      </c>
      <c r="K74" s="282">
        <v>406728.99000000005</v>
      </c>
      <c r="L74" s="281">
        <v>13</v>
      </c>
      <c r="M74" s="283">
        <v>3.7691891816641607E-2</v>
      </c>
      <c r="N74" s="284" t="e">
        <v>#N/A</v>
      </c>
      <c r="O74" s="282" t="e">
        <v>#N/A</v>
      </c>
      <c r="P74" s="285" t="e">
        <v>#N/A</v>
      </c>
      <c r="R74" s="286">
        <v>1.2487999999999999</v>
      </c>
      <c r="S74" s="298"/>
      <c r="T74" s="287" t="s">
        <v>1983</v>
      </c>
      <c r="U74" s="283" t="s">
        <v>1984</v>
      </c>
      <c r="V74" s="287" t="s">
        <v>1985</v>
      </c>
      <c r="W74" s="283" t="s">
        <v>1986</v>
      </c>
      <c r="X74" s="287" t="s">
        <v>1987</v>
      </c>
    </row>
    <row r="75" spans="1:24" ht="18.75">
      <c r="A75" s="290" t="s">
        <v>381</v>
      </c>
      <c r="B75" s="277" t="s">
        <v>224</v>
      </c>
      <c r="C75" s="288" t="s">
        <v>382</v>
      </c>
      <c r="D75" s="289"/>
      <c r="E75" s="274"/>
      <c r="F75" s="278" t="s">
        <v>1472</v>
      </c>
      <c r="G75" s="279">
        <v>4.1396100517086492</v>
      </c>
      <c r="H75" s="280">
        <v>4.0624740717086496</v>
      </c>
      <c r="I75" s="279">
        <v>0</v>
      </c>
      <c r="J75" s="281" t="s">
        <v>1405</v>
      </c>
      <c r="K75" s="282" t="s">
        <v>1405</v>
      </c>
      <c r="L75" s="281" t="s">
        <v>1405</v>
      </c>
      <c r="M75" s="283">
        <v>0</v>
      </c>
      <c r="N75" s="284" t="e">
        <v>#N/A</v>
      </c>
      <c r="O75" s="282" t="e">
        <v>#N/A</v>
      </c>
      <c r="P75" s="285" t="e">
        <v>#N/A</v>
      </c>
      <c r="R75" s="286">
        <v>1.1740999999999999</v>
      </c>
      <c r="S75" s="298"/>
      <c r="T75" s="287" t="s">
        <v>1495</v>
      </c>
      <c r="U75" s="283" t="s">
        <v>1973</v>
      </c>
      <c r="V75" s="287" t="s">
        <v>1974</v>
      </c>
      <c r="W75" s="283" t="s">
        <v>1975</v>
      </c>
      <c r="X75" s="287" t="s">
        <v>1733</v>
      </c>
    </row>
    <row r="76" spans="1:24" ht="18.75">
      <c r="A76" s="290" t="s">
        <v>690</v>
      </c>
      <c r="B76" s="277" t="s">
        <v>224</v>
      </c>
      <c r="C76" s="288" t="s">
        <v>695</v>
      </c>
      <c r="D76" s="289"/>
      <c r="E76" s="274"/>
      <c r="F76" s="278" t="s">
        <v>1472</v>
      </c>
      <c r="G76" s="279">
        <v>20.4403344801398</v>
      </c>
      <c r="H76" s="280">
        <v>19.9761180101398</v>
      </c>
      <c r="I76" s="279">
        <v>-0.11273811815399827</v>
      </c>
      <c r="J76" s="281">
        <v>264254.71000000002</v>
      </c>
      <c r="K76" s="282">
        <v>149712.87390000001</v>
      </c>
      <c r="L76" s="281">
        <v>9</v>
      </c>
      <c r="M76" s="283">
        <v>1.2928101066876117E-2</v>
      </c>
      <c r="N76" s="284" t="e">
        <v>#N/A</v>
      </c>
      <c r="O76" s="282" t="e">
        <v>#N/A</v>
      </c>
      <c r="P76" s="285" t="e">
        <v>#N/A</v>
      </c>
      <c r="R76" s="286">
        <v>1.766</v>
      </c>
      <c r="S76" s="298"/>
      <c r="T76" s="287" t="s">
        <v>1544</v>
      </c>
      <c r="U76" s="283" t="s">
        <v>1807</v>
      </c>
      <c r="V76" s="287" t="s">
        <v>1976</v>
      </c>
      <c r="W76" s="283" t="s">
        <v>1700</v>
      </c>
      <c r="X76" s="287" t="s">
        <v>1977</v>
      </c>
    </row>
    <row r="77" spans="1:24" ht="18.75">
      <c r="A77" s="290" t="s">
        <v>899</v>
      </c>
      <c r="B77" s="277" t="s">
        <v>224</v>
      </c>
      <c r="C77" s="437" t="s">
        <v>907</v>
      </c>
      <c r="D77" s="438"/>
      <c r="E77" s="274"/>
      <c r="F77" s="278" t="s">
        <v>1472</v>
      </c>
      <c r="G77" s="279">
        <v>3.0109923582674005</v>
      </c>
      <c r="H77" s="280">
        <v>2.8928458182674004</v>
      </c>
      <c r="I77" s="279">
        <v>6.955811535140001E-2</v>
      </c>
      <c r="J77" s="281">
        <v>113903.64</v>
      </c>
      <c r="K77" s="282">
        <v>87530.477800000008</v>
      </c>
      <c r="L77" s="281">
        <v>3</v>
      </c>
      <c r="M77" s="283">
        <v>3.7829269040570719E-2</v>
      </c>
      <c r="N77" s="284" t="e">
        <v>#N/A</v>
      </c>
      <c r="O77" s="282" t="e">
        <v>#N/A</v>
      </c>
      <c r="P77" s="285" t="e">
        <v>#N/A</v>
      </c>
      <c r="R77" s="286">
        <v>1.3130000000000002</v>
      </c>
      <c r="S77" s="298"/>
      <c r="T77" s="287" t="s">
        <v>1594</v>
      </c>
      <c r="U77" s="283" t="s">
        <v>2026</v>
      </c>
      <c r="V77" s="287" t="s">
        <v>2027</v>
      </c>
      <c r="W77" s="283" t="s">
        <v>2028</v>
      </c>
      <c r="X77" s="287" t="s">
        <v>1824</v>
      </c>
    </row>
    <row r="78" spans="1:24" ht="18.75">
      <c r="A78" s="290" t="s">
        <v>1032</v>
      </c>
      <c r="B78" s="277" t="s">
        <v>224</v>
      </c>
      <c r="C78" s="512" t="s">
        <v>1037</v>
      </c>
      <c r="D78" s="513"/>
      <c r="E78" s="274"/>
      <c r="F78" s="278" t="s">
        <v>1479</v>
      </c>
      <c r="G78" s="279">
        <v>3.1287305894110369</v>
      </c>
      <c r="H78" s="280">
        <v>2.7510305994110369</v>
      </c>
      <c r="I78" s="279">
        <v>-0.11870587371137167</v>
      </c>
      <c r="J78" s="281">
        <v>129128.23</v>
      </c>
      <c r="K78" s="282">
        <v>112453.86599999999</v>
      </c>
      <c r="L78" s="281">
        <v>5</v>
      </c>
      <c r="M78" s="283">
        <v>4.1271763838351939E-2</v>
      </c>
      <c r="N78" s="284" t="e">
        <v>#N/A</v>
      </c>
      <c r="O78" s="282" t="e">
        <v>#N/A</v>
      </c>
      <c r="P78" s="285" t="e">
        <v>#N/A</v>
      </c>
      <c r="R78" s="286">
        <v>1.1322270000000001</v>
      </c>
      <c r="S78" s="298"/>
      <c r="T78" s="287" t="s">
        <v>2023</v>
      </c>
      <c r="U78" s="283" t="s">
        <v>2024</v>
      </c>
      <c r="V78" s="287" t="s">
        <v>2025</v>
      </c>
      <c r="W78" s="283" t="s">
        <v>1434</v>
      </c>
      <c r="X78" s="287" t="s">
        <v>1634</v>
      </c>
    </row>
    <row r="79" spans="1:24" ht="18.75">
      <c r="A79" s="290" t="s">
        <v>1256</v>
      </c>
      <c r="B79" s="277" t="s">
        <v>224</v>
      </c>
      <c r="C79" s="552" t="s">
        <v>1259</v>
      </c>
      <c r="D79" s="553"/>
      <c r="E79" s="274"/>
      <c r="F79" s="278" t="s">
        <v>1489</v>
      </c>
      <c r="G79" s="279">
        <v>0.33997026434269978</v>
      </c>
      <c r="H79" s="280">
        <v>0.18354765434269979</v>
      </c>
      <c r="I79" s="279">
        <v>-9.9227477043125428E-2</v>
      </c>
      <c r="J79" s="281">
        <v>41902.339999999997</v>
      </c>
      <c r="K79" s="282">
        <v>40654.850299999998</v>
      </c>
      <c r="L79" s="281">
        <v>1</v>
      </c>
      <c r="M79" s="283">
        <v>0.12325295590487653</v>
      </c>
      <c r="N79" s="284" t="e">
        <v>#N/A</v>
      </c>
      <c r="O79" s="282" t="e">
        <v>#N/A</v>
      </c>
      <c r="P79" s="285" t="e">
        <v>#N/A</v>
      </c>
      <c r="R79" s="286">
        <v>1.033134</v>
      </c>
      <c r="S79" s="298"/>
      <c r="T79" s="287" t="s">
        <v>1606</v>
      </c>
      <c r="U79" s="283" t="s">
        <v>2029</v>
      </c>
      <c r="V79" s="287" t="s">
        <v>1757</v>
      </c>
      <c r="W79" s="283" t="s">
        <v>157</v>
      </c>
      <c r="X79" s="287" t="s">
        <v>157</v>
      </c>
    </row>
    <row r="80" spans="1:24" ht="18.75">
      <c r="A80" s="290" t="s">
        <v>706</v>
      </c>
      <c r="B80" s="277" t="s">
        <v>224</v>
      </c>
      <c r="C80" s="288" t="s">
        <v>705</v>
      </c>
      <c r="D80" s="289"/>
      <c r="E80" s="274"/>
      <c r="F80" s="278" t="s">
        <v>1454</v>
      </c>
      <c r="G80" s="279">
        <v>14.097702890060788</v>
      </c>
      <c r="H80" s="280">
        <v>13.510249740060788</v>
      </c>
      <c r="I80" s="279">
        <v>0.1326749592296676</v>
      </c>
      <c r="J80" s="281">
        <v>226591</v>
      </c>
      <c r="K80" s="282">
        <v>143585.30789999999</v>
      </c>
      <c r="L80" s="281">
        <v>4</v>
      </c>
      <c r="M80" s="283">
        <v>1.6072902214427569E-2</v>
      </c>
      <c r="N80" s="284" t="e">
        <v>#N/A</v>
      </c>
      <c r="O80" s="282" t="e">
        <v>#N/A</v>
      </c>
      <c r="P80" s="285" t="e">
        <v>#N/A</v>
      </c>
      <c r="R80" s="286">
        <v>1.5872999999999999</v>
      </c>
      <c r="S80" s="298"/>
      <c r="T80" s="287" t="s">
        <v>2046</v>
      </c>
      <c r="U80" s="283" t="s">
        <v>1527</v>
      </c>
      <c r="V80" s="287" t="s">
        <v>2052</v>
      </c>
      <c r="W80" s="283" t="s">
        <v>2053</v>
      </c>
      <c r="X80" s="287" t="s">
        <v>1777</v>
      </c>
    </row>
    <row r="81" spans="1:24" ht="18.75">
      <c r="A81" s="290" t="s">
        <v>728</v>
      </c>
      <c r="B81" s="277" t="s">
        <v>224</v>
      </c>
      <c r="C81" s="288" t="s">
        <v>739</v>
      </c>
      <c r="D81" s="289"/>
      <c r="E81" s="274"/>
      <c r="F81" s="278" t="s">
        <v>1502</v>
      </c>
      <c r="G81" s="279">
        <v>13.438731699237602</v>
      </c>
      <c r="H81" s="280">
        <v>13.374981699237601</v>
      </c>
      <c r="I81" s="279">
        <v>-4.4630197862038028E-2</v>
      </c>
      <c r="J81" s="281">
        <v>115832.93</v>
      </c>
      <c r="K81" s="282">
        <v>77798.605899999995</v>
      </c>
      <c r="L81" s="281">
        <v>2</v>
      </c>
      <c r="M81" s="283">
        <v>8.6193349634751133E-3</v>
      </c>
      <c r="N81" s="284" t="e">
        <v>#N/A</v>
      </c>
      <c r="O81" s="282" t="e">
        <v>#N/A</v>
      </c>
      <c r="P81" s="285" t="e">
        <v>#N/A</v>
      </c>
      <c r="R81" s="286">
        <v>1.4868000000000001</v>
      </c>
      <c r="S81" s="298"/>
      <c r="T81" s="287" t="s">
        <v>1589</v>
      </c>
      <c r="U81" s="283" t="s">
        <v>1720</v>
      </c>
      <c r="V81" s="287" t="s">
        <v>1692</v>
      </c>
      <c r="W81" s="283" t="s">
        <v>2050</v>
      </c>
      <c r="X81" s="287" t="s">
        <v>2051</v>
      </c>
    </row>
    <row r="82" spans="1:24" ht="18.75">
      <c r="A82" s="290" t="s">
        <v>1224</v>
      </c>
      <c r="B82" s="277" t="s">
        <v>224</v>
      </c>
      <c r="C82" s="546" t="s">
        <v>1227</v>
      </c>
      <c r="D82" s="547"/>
      <c r="E82" s="274"/>
      <c r="F82" s="278" t="s">
        <v>1461</v>
      </c>
      <c r="G82" s="279">
        <v>2.6045987704139999</v>
      </c>
      <c r="H82" s="280">
        <v>2.3700670904139995</v>
      </c>
      <c r="I82" s="279">
        <v>0.37384968269474977</v>
      </c>
      <c r="J82" s="281">
        <v>265000</v>
      </c>
      <c r="K82" s="282">
        <v>135508.85249999998</v>
      </c>
      <c r="L82" s="281">
        <v>5</v>
      </c>
      <c r="M82" s="283">
        <v>0.10174311798430219</v>
      </c>
      <c r="N82" s="284" t="e">
        <v>#N/A</v>
      </c>
      <c r="O82" s="282" t="e">
        <v>#N/A</v>
      </c>
      <c r="P82" s="285" t="e">
        <v>#N/A</v>
      </c>
      <c r="R82" s="286">
        <v>1.9724999999999999</v>
      </c>
      <c r="S82" s="298"/>
      <c r="T82" s="287" t="s">
        <v>1661</v>
      </c>
      <c r="U82" s="283" t="s">
        <v>1721</v>
      </c>
      <c r="V82" s="287" t="s">
        <v>2074</v>
      </c>
      <c r="W82" s="283" t="s">
        <v>2075</v>
      </c>
      <c r="X82" s="287" t="s">
        <v>2039</v>
      </c>
    </row>
    <row r="83" spans="1:24" ht="18.75">
      <c r="A83" s="290" t="s">
        <v>1223</v>
      </c>
      <c r="B83" s="277" t="s">
        <v>224</v>
      </c>
      <c r="C83" s="546" t="s">
        <v>1228</v>
      </c>
      <c r="D83" s="547"/>
      <c r="E83" s="274"/>
      <c r="F83" s="278" t="s">
        <v>1461</v>
      </c>
      <c r="G83" s="279">
        <v>0.73543698316440009</v>
      </c>
      <c r="H83" s="280">
        <v>0.6811403031644</v>
      </c>
      <c r="I83" s="279">
        <v>0</v>
      </c>
      <c r="J83" s="281" t="s">
        <v>1405</v>
      </c>
      <c r="K83" s="282" t="s">
        <v>1405</v>
      </c>
      <c r="L83" s="281" t="s">
        <v>1405</v>
      </c>
      <c r="M83" s="283">
        <v>0</v>
      </c>
      <c r="N83" s="284" t="e">
        <v>#N/A</v>
      </c>
      <c r="O83" s="282" t="e">
        <v>#N/A</v>
      </c>
      <c r="P83" s="285" t="e">
        <v>#N/A</v>
      </c>
      <c r="R83" s="286">
        <v>1.7180000000000002</v>
      </c>
      <c r="S83" s="298"/>
      <c r="T83" s="287" t="s">
        <v>2076</v>
      </c>
      <c r="U83" s="283" t="s">
        <v>2077</v>
      </c>
      <c r="V83" s="287" t="s">
        <v>2078</v>
      </c>
      <c r="W83" s="283" t="s">
        <v>1595</v>
      </c>
      <c r="X83" s="287" t="s">
        <v>2079</v>
      </c>
    </row>
    <row r="84" spans="1:24" ht="18.75">
      <c r="A84" s="290" t="s">
        <v>972</v>
      </c>
      <c r="B84" s="277" t="s">
        <v>224</v>
      </c>
      <c r="C84" s="489" t="s">
        <v>976</v>
      </c>
      <c r="D84" s="490"/>
      <c r="E84" s="274"/>
      <c r="F84" s="278" t="s">
        <v>1472</v>
      </c>
      <c r="G84" s="279">
        <v>1.3864863793</v>
      </c>
      <c r="H84" s="280">
        <v>1.3864863793</v>
      </c>
      <c r="I84" s="279">
        <v>0</v>
      </c>
      <c r="J84" s="281" t="s">
        <v>1405</v>
      </c>
      <c r="K84" s="282" t="s">
        <v>1405</v>
      </c>
      <c r="L84" s="281" t="s">
        <v>1405</v>
      </c>
      <c r="M84" s="283">
        <v>0</v>
      </c>
      <c r="N84" s="284" t="e">
        <v>#N/A</v>
      </c>
      <c r="O84" s="282" t="e">
        <v>#N/A</v>
      </c>
      <c r="P84" s="285" t="e">
        <v>#N/A</v>
      </c>
      <c r="R84" s="286">
        <v>2.4630999999999998</v>
      </c>
      <c r="S84" s="298"/>
      <c r="T84" s="287" t="s">
        <v>2103</v>
      </c>
      <c r="U84" s="283" t="s">
        <v>2008</v>
      </c>
      <c r="V84" s="287" t="s">
        <v>2104</v>
      </c>
      <c r="W84" s="283" t="s">
        <v>2105</v>
      </c>
      <c r="X84" s="287" t="s">
        <v>1772</v>
      </c>
    </row>
    <row r="85" spans="1:24" ht="18.75">
      <c r="A85" s="290" t="s">
        <v>973</v>
      </c>
      <c r="B85" s="277" t="s">
        <v>224</v>
      </c>
      <c r="C85" s="489" t="s">
        <v>977</v>
      </c>
      <c r="D85" s="490"/>
      <c r="E85" s="274"/>
      <c r="F85" s="278" t="s">
        <v>1472</v>
      </c>
      <c r="G85" s="279">
        <v>1.8439401359000001</v>
      </c>
      <c r="H85" s="280">
        <v>1.7355499159000001</v>
      </c>
      <c r="I85" s="279">
        <v>-6.5259692199999775E-2</v>
      </c>
      <c r="J85" s="281">
        <v>64025.11</v>
      </c>
      <c r="K85" s="282">
        <v>34582</v>
      </c>
      <c r="L85" s="281">
        <v>1</v>
      </c>
      <c r="M85" s="283">
        <v>3.4721902709032519E-2</v>
      </c>
      <c r="N85" s="284" t="e">
        <v>#N/A</v>
      </c>
      <c r="O85" s="282" t="e">
        <v>#N/A</v>
      </c>
      <c r="P85" s="285" t="e">
        <v>#N/A</v>
      </c>
      <c r="R85" s="286">
        <v>1.8871</v>
      </c>
      <c r="S85" s="298"/>
      <c r="T85" s="287" t="s">
        <v>1580</v>
      </c>
      <c r="U85" s="283" t="s">
        <v>2106</v>
      </c>
      <c r="V85" s="287" t="s">
        <v>2037</v>
      </c>
      <c r="W85" s="283" t="s">
        <v>2107</v>
      </c>
      <c r="X85" s="287" t="s">
        <v>1834</v>
      </c>
    </row>
    <row r="86" spans="1:24" ht="18.75">
      <c r="A86" s="290" t="s">
        <v>192</v>
      </c>
      <c r="B86" s="277" t="s">
        <v>224</v>
      </c>
      <c r="C86" s="288" t="s">
        <v>1156</v>
      </c>
      <c r="D86" s="289"/>
      <c r="E86" s="274"/>
      <c r="F86" s="278" t="s">
        <v>1489</v>
      </c>
      <c r="G86" s="279">
        <v>1.5143758041834601</v>
      </c>
      <c r="H86" s="280">
        <v>1.45437580418346</v>
      </c>
      <c r="I86" s="279">
        <v>-0.23434767509478013</v>
      </c>
      <c r="J86" s="281">
        <v>332049.17</v>
      </c>
      <c r="K86" s="282">
        <v>199958.98609999998</v>
      </c>
      <c r="L86" s="281">
        <v>4</v>
      </c>
      <c r="M86" s="283">
        <v>0.21926470898618086</v>
      </c>
      <c r="N86" s="284" t="e">
        <v>#N/A</v>
      </c>
      <c r="O86" s="282" t="e">
        <v>#N/A</v>
      </c>
      <c r="P86" s="285" t="e">
        <v>#N/A</v>
      </c>
      <c r="R86" s="286">
        <v>1.6266</v>
      </c>
      <c r="S86" s="298"/>
      <c r="T86" s="287" t="s">
        <v>1684</v>
      </c>
      <c r="U86" s="283" t="s">
        <v>2085</v>
      </c>
      <c r="V86" s="287" t="s">
        <v>2086</v>
      </c>
      <c r="W86" s="283" t="s">
        <v>2087</v>
      </c>
      <c r="X86" s="287" t="s">
        <v>2088</v>
      </c>
    </row>
    <row r="87" spans="1:24" ht="18.75">
      <c r="A87" s="290" t="s">
        <v>193</v>
      </c>
      <c r="B87" s="277" t="s">
        <v>224</v>
      </c>
      <c r="C87" s="288" t="s">
        <v>1157</v>
      </c>
      <c r="D87" s="289"/>
      <c r="E87" s="274"/>
      <c r="F87" s="278" t="s">
        <v>1489</v>
      </c>
      <c r="G87" s="279">
        <v>4.4075175193296907</v>
      </c>
      <c r="H87" s="280">
        <v>4.3275175193296906</v>
      </c>
      <c r="I87" s="279">
        <v>0.18387242286144995</v>
      </c>
      <c r="J87" s="281">
        <v>348170.54</v>
      </c>
      <c r="K87" s="282">
        <v>215126.45429999995</v>
      </c>
      <c r="L87" s="281">
        <v>48</v>
      </c>
      <c r="M87" s="283">
        <v>7.899470358837074E-2</v>
      </c>
      <c r="N87" s="284" t="e">
        <v>#N/A</v>
      </c>
      <c r="O87" s="282" t="e">
        <v>#N/A</v>
      </c>
      <c r="P87" s="285" t="e">
        <v>#N/A</v>
      </c>
      <c r="R87" s="286">
        <v>1.6843000000000001</v>
      </c>
      <c r="S87" s="298"/>
      <c r="T87" s="287" t="s">
        <v>1706</v>
      </c>
      <c r="U87" s="283" t="s">
        <v>1751</v>
      </c>
      <c r="V87" s="287" t="s">
        <v>2083</v>
      </c>
      <c r="W87" s="283" t="s">
        <v>1784</v>
      </c>
      <c r="X87" s="287" t="s">
        <v>2084</v>
      </c>
    </row>
    <row r="88" spans="1:24" ht="18.75">
      <c r="A88" s="290" t="s">
        <v>515</v>
      </c>
      <c r="B88" s="277" t="s">
        <v>224</v>
      </c>
      <c r="C88" s="288" t="s">
        <v>519</v>
      </c>
      <c r="D88" s="289"/>
      <c r="E88" s="274"/>
      <c r="F88" s="278" t="s">
        <v>1447</v>
      </c>
      <c r="G88" s="279">
        <v>13.783241732849998</v>
      </c>
      <c r="H88" s="280">
        <v>13.57118344285</v>
      </c>
      <c r="I88" s="279">
        <v>-8.9610956802000846E-2</v>
      </c>
      <c r="J88" s="281">
        <v>170348.53999999998</v>
      </c>
      <c r="K88" s="282">
        <v>4220.7199999999993</v>
      </c>
      <c r="L88" s="281">
        <v>5</v>
      </c>
      <c r="M88" s="283">
        <v>1.2359105593715546E-2</v>
      </c>
      <c r="N88" s="284" t="e">
        <v>#N/A</v>
      </c>
      <c r="O88" s="282" t="e">
        <v>#N/A</v>
      </c>
      <c r="P88" s="285" t="e">
        <v>#N/A</v>
      </c>
      <c r="R88" s="286">
        <v>40.853699999999996</v>
      </c>
      <c r="S88" s="298"/>
      <c r="T88" s="287" t="s">
        <v>1489</v>
      </c>
      <c r="U88" s="283" t="s">
        <v>2141</v>
      </c>
      <c r="V88" s="287" t="s">
        <v>2142</v>
      </c>
      <c r="W88" s="283" t="s">
        <v>2143</v>
      </c>
      <c r="X88" s="287" t="s">
        <v>1769</v>
      </c>
    </row>
    <row r="89" spans="1:24" ht="18.75">
      <c r="A89" s="290" t="s">
        <v>516</v>
      </c>
      <c r="B89" s="277" t="s">
        <v>224</v>
      </c>
      <c r="C89" s="288" t="s">
        <v>525</v>
      </c>
      <c r="D89" s="289"/>
      <c r="E89" s="274"/>
      <c r="F89" s="278" t="s">
        <v>1534</v>
      </c>
      <c r="G89" s="279">
        <v>2.714112046006</v>
      </c>
      <c r="H89" s="280">
        <v>2.714112046006</v>
      </c>
      <c r="I89" s="279">
        <v>0</v>
      </c>
      <c r="J89" s="281" t="s">
        <v>1405</v>
      </c>
      <c r="K89" s="282" t="s">
        <v>1405</v>
      </c>
      <c r="L89" s="281" t="s">
        <v>1405</v>
      </c>
      <c r="M89" s="283">
        <v>0</v>
      </c>
      <c r="N89" s="284" t="e">
        <v>#N/A</v>
      </c>
      <c r="O89" s="282" t="e">
        <v>#N/A</v>
      </c>
      <c r="P89" s="285" t="e">
        <v>#N/A</v>
      </c>
      <c r="R89" s="286">
        <v>24.5291</v>
      </c>
      <c r="S89" s="298"/>
      <c r="T89" s="287" t="s">
        <v>2146</v>
      </c>
      <c r="U89" s="283" t="s">
        <v>1747</v>
      </c>
      <c r="V89" s="287" t="s">
        <v>2147</v>
      </c>
      <c r="W89" s="283" t="s">
        <v>1801</v>
      </c>
      <c r="X89" s="287" t="s">
        <v>2148</v>
      </c>
    </row>
    <row r="90" spans="1:24" ht="18.75">
      <c r="A90" s="290" t="s">
        <v>1031</v>
      </c>
      <c r="B90" s="277" t="s">
        <v>224</v>
      </c>
      <c r="C90" s="512" t="s">
        <v>1038</v>
      </c>
      <c r="D90" s="513"/>
      <c r="E90" s="274"/>
      <c r="F90" s="278" t="s">
        <v>1485</v>
      </c>
      <c r="G90" s="279">
        <v>0.71995076841200001</v>
      </c>
      <c r="H90" s="280">
        <v>0.71995076841200001</v>
      </c>
      <c r="I90" s="279">
        <v>0</v>
      </c>
      <c r="J90" s="281" t="s">
        <v>1405</v>
      </c>
      <c r="K90" s="282" t="s">
        <v>1405</v>
      </c>
      <c r="L90" s="281" t="s">
        <v>1405</v>
      </c>
      <c r="M90" s="283">
        <v>0</v>
      </c>
      <c r="N90" s="284" t="e">
        <v>#N/A</v>
      </c>
      <c r="O90" s="282" t="e">
        <v>#N/A</v>
      </c>
      <c r="P90" s="285" t="e">
        <v>#N/A</v>
      </c>
      <c r="R90" s="286">
        <v>13.5901</v>
      </c>
      <c r="S90" s="298"/>
      <c r="T90" s="287" t="s">
        <v>2144</v>
      </c>
      <c r="U90" s="283" t="s">
        <v>2047</v>
      </c>
      <c r="V90" s="287" t="s">
        <v>2145</v>
      </c>
      <c r="W90" s="283" t="s">
        <v>157</v>
      </c>
      <c r="X90" s="287" t="s">
        <v>157</v>
      </c>
    </row>
    <row r="91" spans="1:24" ht="18.75">
      <c r="A91" s="290" t="s">
        <v>1086</v>
      </c>
      <c r="B91" s="277" t="s">
        <v>224</v>
      </c>
      <c r="C91" s="518" t="s">
        <v>1089</v>
      </c>
      <c r="D91" s="519"/>
      <c r="E91" s="274"/>
      <c r="F91" s="278" t="s">
        <v>1489</v>
      </c>
      <c r="G91" s="279">
        <v>3.8741883974730005</v>
      </c>
      <c r="H91" s="280">
        <v>3.8741883974730005</v>
      </c>
      <c r="I91" s="279">
        <v>0.11908968413202022</v>
      </c>
      <c r="J91" s="281">
        <v>117800</v>
      </c>
      <c r="K91" s="282">
        <v>68136.905900000012</v>
      </c>
      <c r="L91" s="281">
        <v>4</v>
      </c>
      <c r="M91" s="283">
        <v>3.0406368486580796E-2</v>
      </c>
      <c r="N91" s="284" t="e">
        <v>#N/A</v>
      </c>
      <c r="O91" s="282" t="e">
        <v>#N/A</v>
      </c>
      <c r="P91" s="285" t="e">
        <v>#N/A</v>
      </c>
      <c r="R91" s="286">
        <v>1.7478</v>
      </c>
      <c r="S91" s="298"/>
      <c r="T91" s="287" t="s">
        <v>1593</v>
      </c>
      <c r="U91" s="283" t="s">
        <v>2034</v>
      </c>
      <c r="V91" s="287" t="s">
        <v>2118</v>
      </c>
      <c r="W91" s="283" t="s">
        <v>2036</v>
      </c>
      <c r="X91" s="287" t="s">
        <v>157</v>
      </c>
    </row>
    <row r="92" spans="1:24" ht="18.75">
      <c r="A92" s="290" t="s">
        <v>1087</v>
      </c>
      <c r="B92" s="277" t="s">
        <v>224</v>
      </c>
      <c r="C92" s="518" t="s">
        <v>1090</v>
      </c>
      <c r="D92" s="519"/>
      <c r="E92" s="274"/>
      <c r="F92" s="278" t="s">
        <v>1489</v>
      </c>
      <c r="G92" s="279">
        <v>0.62057049611423998</v>
      </c>
      <c r="H92" s="280">
        <v>0.49057049611424003</v>
      </c>
      <c r="I92" s="279">
        <v>0</v>
      </c>
      <c r="J92" s="281" t="s">
        <v>1405</v>
      </c>
      <c r="K92" s="282" t="s">
        <v>1405</v>
      </c>
      <c r="L92" s="281" t="s">
        <v>1405</v>
      </c>
      <c r="M92" s="283">
        <v>0</v>
      </c>
      <c r="N92" s="284" t="e">
        <v>#N/A</v>
      </c>
      <c r="O92" s="282" t="e">
        <v>#N/A</v>
      </c>
      <c r="P92" s="285" t="e">
        <v>#N/A</v>
      </c>
      <c r="R92" s="286">
        <v>1.3136000000000001</v>
      </c>
      <c r="S92" s="298"/>
      <c r="T92" s="287" t="s">
        <v>1670</v>
      </c>
      <c r="U92" s="283" t="s">
        <v>1652</v>
      </c>
      <c r="V92" s="287" t="s">
        <v>2119</v>
      </c>
      <c r="W92" s="283" t="s">
        <v>2120</v>
      </c>
      <c r="X92" s="287" t="s">
        <v>157</v>
      </c>
    </row>
    <row r="93" spans="1:24" ht="18.75">
      <c r="A93" s="607" t="s">
        <v>1388</v>
      </c>
      <c r="B93" s="277" t="s">
        <v>224</v>
      </c>
      <c r="C93" s="462" t="s">
        <v>1395</v>
      </c>
      <c r="D93" s="463"/>
      <c r="E93" s="274"/>
      <c r="F93" s="278" t="s">
        <v>1477</v>
      </c>
      <c r="G93" s="279">
        <v>12.156606593586</v>
      </c>
      <c r="H93" s="280">
        <v>11.668568583586</v>
      </c>
      <c r="I93" s="279">
        <v>-2.9798110251000744E-2</v>
      </c>
      <c r="J93" s="281">
        <v>493642.38</v>
      </c>
      <c r="K93" s="282">
        <v>200719.97999999998</v>
      </c>
      <c r="L93" s="281">
        <v>15</v>
      </c>
      <c r="M93" s="283">
        <v>4.060692235121377E-2</v>
      </c>
      <c r="N93" s="284" t="e">
        <v>#N/A</v>
      </c>
      <c r="O93" s="282" t="e">
        <v>#N/A</v>
      </c>
      <c r="P93" s="285" t="e">
        <v>#N/A</v>
      </c>
      <c r="R93" s="286">
        <v>2.4843000000000002</v>
      </c>
      <c r="S93" s="298"/>
      <c r="T93" s="287" t="s">
        <v>1510</v>
      </c>
      <c r="U93" s="283" t="s">
        <v>1823</v>
      </c>
      <c r="V93" s="287" t="s">
        <v>2165</v>
      </c>
      <c r="W93" s="283" t="s">
        <v>1830</v>
      </c>
      <c r="X93" s="287" t="s">
        <v>2166</v>
      </c>
    </row>
    <row r="94" spans="1:24" ht="18.75">
      <c r="A94" s="607" t="s">
        <v>1392</v>
      </c>
      <c r="B94" s="277" t="s">
        <v>224</v>
      </c>
      <c r="C94" s="505" t="s">
        <v>1399</v>
      </c>
      <c r="D94" s="506"/>
      <c r="E94" s="274"/>
      <c r="F94" s="278" t="s">
        <v>1477</v>
      </c>
      <c r="G94" s="279">
        <v>2.3806436842439997</v>
      </c>
      <c r="H94" s="280">
        <v>2.2352866542440002</v>
      </c>
      <c r="I94" s="279">
        <v>7.1964852371999968E-2</v>
      </c>
      <c r="J94" s="281">
        <v>131069.27</v>
      </c>
      <c r="K94" s="282">
        <v>85221.98000000001</v>
      </c>
      <c r="L94" s="281">
        <v>5</v>
      </c>
      <c r="M94" s="283">
        <v>5.5056231584535729E-2</v>
      </c>
      <c r="N94" s="284" t="e">
        <v>#N/A</v>
      </c>
      <c r="O94" s="282" t="e">
        <v>#N/A</v>
      </c>
      <c r="P94" s="285" t="e">
        <v>#N/A</v>
      </c>
      <c r="R94" s="286">
        <v>1.5413999999999999</v>
      </c>
      <c r="S94" s="298"/>
      <c r="T94" s="287" t="s">
        <v>2167</v>
      </c>
      <c r="U94" s="283" t="s">
        <v>1699</v>
      </c>
      <c r="V94" s="287" t="s">
        <v>2011</v>
      </c>
      <c r="W94" s="283" t="s">
        <v>2168</v>
      </c>
      <c r="X94" s="287" t="s">
        <v>1998</v>
      </c>
    </row>
    <row r="95" spans="1:24" ht="18.75">
      <c r="A95" s="290" t="s">
        <v>755</v>
      </c>
      <c r="B95" s="277" t="s">
        <v>224</v>
      </c>
      <c r="C95" s="288" t="s">
        <v>918</v>
      </c>
      <c r="D95" s="289"/>
      <c r="E95" s="274"/>
      <c r="F95" s="278" t="s">
        <v>1512</v>
      </c>
      <c r="G95" s="279">
        <v>8.5594014658859994</v>
      </c>
      <c r="H95" s="280">
        <v>8.4934590458859986</v>
      </c>
      <c r="I95" s="279">
        <v>0.18937307372999818</v>
      </c>
      <c r="J95" s="281">
        <v>292203.53999999998</v>
      </c>
      <c r="K95" s="282">
        <v>361039.76</v>
      </c>
      <c r="L95" s="281">
        <v>8</v>
      </c>
      <c r="M95" s="283">
        <v>3.4138314596481367E-2</v>
      </c>
      <c r="N95" s="284" t="e">
        <v>#N/A</v>
      </c>
      <c r="O95" s="282" t="e">
        <v>#N/A</v>
      </c>
      <c r="P95" s="285" t="e">
        <v>#N/A</v>
      </c>
      <c r="R95" s="286">
        <v>0.81530000000000002</v>
      </c>
      <c r="S95" s="298"/>
      <c r="T95" s="287" t="s">
        <v>1755</v>
      </c>
      <c r="U95" s="283" t="s">
        <v>1636</v>
      </c>
      <c r="V95" s="287" t="s">
        <v>1444</v>
      </c>
      <c r="W95" s="283" t="s">
        <v>2116</v>
      </c>
      <c r="X95" s="287" t="s">
        <v>2117</v>
      </c>
    </row>
    <row r="96" spans="1:24" ht="18.75">
      <c r="A96" s="290" t="s">
        <v>756</v>
      </c>
      <c r="B96" s="277" t="s">
        <v>224</v>
      </c>
      <c r="C96" s="288" t="s">
        <v>919</v>
      </c>
      <c r="D96" s="289"/>
      <c r="E96" s="274"/>
      <c r="F96" s="278" t="s">
        <v>1489</v>
      </c>
      <c r="G96" s="279">
        <v>19.114637627835751</v>
      </c>
      <c r="H96" s="280">
        <v>18.811054337835753</v>
      </c>
      <c r="I96" s="279">
        <v>0.41779781159999946</v>
      </c>
      <c r="J96" s="281">
        <v>576433.81000000006</v>
      </c>
      <c r="K96" s="282">
        <v>456537.85000000003</v>
      </c>
      <c r="L96" s="281">
        <v>11</v>
      </c>
      <c r="M96" s="283">
        <v>3.0156669523285471E-2</v>
      </c>
      <c r="N96" s="284" t="e">
        <v>#N/A</v>
      </c>
      <c r="O96" s="282" t="e">
        <v>#N/A</v>
      </c>
      <c r="P96" s="285" t="e">
        <v>#N/A</v>
      </c>
      <c r="R96" s="286">
        <v>1.2675000000000001</v>
      </c>
      <c r="S96" s="298"/>
      <c r="T96" s="287" t="s">
        <v>1770</v>
      </c>
      <c r="U96" s="283" t="s">
        <v>1683</v>
      </c>
      <c r="V96" s="287" t="s">
        <v>2113</v>
      </c>
      <c r="W96" s="283" t="s">
        <v>2114</v>
      </c>
      <c r="X96" s="287" t="s">
        <v>2115</v>
      </c>
    </row>
    <row r="97" spans="1:24" ht="18.75">
      <c r="A97" s="290" t="s">
        <v>343</v>
      </c>
      <c r="B97" s="277" t="s">
        <v>224</v>
      </c>
      <c r="C97" s="288" t="s">
        <v>348</v>
      </c>
      <c r="D97" s="289"/>
      <c r="E97" s="274"/>
      <c r="F97" s="278" t="s">
        <v>1434</v>
      </c>
      <c r="G97" s="279">
        <v>1.064086113821</v>
      </c>
      <c r="H97" s="280">
        <v>1.0589148638210002</v>
      </c>
      <c r="I97" s="279">
        <v>1.9979385177000143E-2</v>
      </c>
      <c r="J97" s="281">
        <v>20000</v>
      </c>
      <c r="K97" s="282">
        <v>34358.358</v>
      </c>
      <c r="L97" s="281">
        <v>1</v>
      </c>
      <c r="M97" s="283">
        <v>1.8795471287734882E-2</v>
      </c>
      <c r="N97" s="284" t="e">
        <v>#N/A</v>
      </c>
      <c r="O97" s="282" t="e">
        <v>#N/A</v>
      </c>
      <c r="P97" s="285" t="e">
        <v>#N/A</v>
      </c>
      <c r="R97" s="286">
        <v>0.58150000000000002</v>
      </c>
      <c r="S97" s="298"/>
      <c r="T97" s="287" t="s">
        <v>1625</v>
      </c>
      <c r="U97" s="283" t="s">
        <v>1669</v>
      </c>
      <c r="V97" s="287" t="s">
        <v>2181</v>
      </c>
      <c r="W97" s="283" t="s">
        <v>2182</v>
      </c>
      <c r="X97" s="287" t="s">
        <v>2183</v>
      </c>
    </row>
    <row r="98" spans="1:24" ht="18.75">
      <c r="A98" s="290" t="s">
        <v>342</v>
      </c>
      <c r="B98" s="277" t="s">
        <v>224</v>
      </c>
      <c r="C98" s="288" t="s">
        <v>347</v>
      </c>
      <c r="D98" s="289"/>
      <c r="E98" s="274"/>
      <c r="F98" s="278" t="s">
        <v>1434</v>
      </c>
      <c r="G98" s="279">
        <v>4.7879863430400002E-2</v>
      </c>
      <c r="H98" s="280">
        <v>4.7879863430400002E-2</v>
      </c>
      <c r="I98" s="279">
        <v>0</v>
      </c>
      <c r="J98" s="281" t="s">
        <v>1405</v>
      </c>
      <c r="K98" s="282" t="s">
        <v>1405</v>
      </c>
      <c r="L98" s="281" t="s">
        <v>1405</v>
      </c>
      <c r="M98" s="283">
        <v>0</v>
      </c>
      <c r="N98" s="284" t="e">
        <v>#N/A</v>
      </c>
      <c r="O98" s="282" t="e">
        <v>#N/A</v>
      </c>
      <c r="P98" s="285" t="e">
        <v>#N/A</v>
      </c>
      <c r="R98" s="286">
        <v>1.0141</v>
      </c>
      <c r="S98" s="298"/>
      <c r="T98" s="287" t="s">
        <v>1989</v>
      </c>
      <c r="U98" s="283" t="s">
        <v>2178</v>
      </c>
      <c r="V98" s="287" t="s">
        <v>1827</v>
      </c>
      <c r="W98" s="283" t="s">
        <v>2179</v>
      </c>
      <c r="X98" s="287" t="s">
        <v>2180</v>
      </c>
    </row>
    <row r="99" spans="1:24" ht="18.75">
      <c r="A99" s="290" t="s">
        <v>194</v>
      </c>
      <c r="B99" s="277" t="s">
        <v>224</v>
      </c>
      <c r="C99" s="288" t="s">
        <v>572</v>
      </c>
      <c r="D99" s="289"/>
      <c r="E99" s="274"/>
      <c r="F99" s="278" t="s">
        <v>1579</v>
      </c>
      <c r="G99" s="279">
        <v>3.6758179407071991</v>
      </c>
      <c r="H99" s="280">
        <v>3.4612815407071995</v>
      </c>
      <c r="I99" s="279">
        <v>-6.888917719080026E-2</v>
      </c>
      <c r="J99" s="281">
        <v>88973.9</v>
      </c>
      <c r="K99" s="282">
        <v>81978.66</v>
      </c>
      <c r="L99" s="281">
        <v>2</v>
      </c>
      <c r="M99" s="283">
        <v>2.4205197709787036E-2</v>
      </c>
      <c r="N99" s="284" t="e">
        <v>#N/A</v>
      </c>
      <c r="O99" s="282" t="e">
        <v>#N/A</v>
      </c>
      <c r="P99" s="285" t="e">
        <v>#N/A</v>
      </c>
      <c r="R99" s="286">
        <v>1.0825799999999999</v>
      </c>
      <c r="S99" s="298"/>
      <c r="T99" s="287" t="s">
        <v>1833</v>
      </c>
      <c r="U99" s="283" t="s">
        <v>1682</v>
      </c>
      <c r="V99" s="287" t="s">
        <v>2250</v>
      </c>
      <c r="W99" s="283" t="s">
        <v>1660</v>
      </c>
      <c r="X99" s="287" t="s">
        <v>1819</v>
      </c>
    </row>
    <row r="100" spans="1:24" ht="18.75">
      <c r="A100" s="290" t="s">
        <v>195</v>
      </c>
      <c r="B100" s="277" t="s">
        <v>224</v>
      </c>
      <c r="C100" s="288" t="s">
        <v>573</v>
      </c>
      <c r="D100" s="289"/>
      <c r="E100" s="274"/>
      <c r="F100" s="278" t="s">
        <v>1505</v>
      </c>
      <c r="G100" s="279">
        <v>1.1512523394293999</v>
      </c>
      <c r="H100" s="280">
        <v>1.1074957494293998</v>
      </c>
      <c r="I100" s="279">
        <v>-4.7623714435399964E-2</v>
      </c>
      <c r="J100" s="281" t="s">
        <v>1405</v>
      </c>
      <c r="K100" s="282" t="s">
        <v>1405</v>
      </c>
      <c r="L100" s="281" t="s">
        <v>1405</v>
      </c>
      <c r="M100" s="283">
        <v>0</v>
      </c>
      <c r="N100" s="284" t="e">
        <v>#N/A</v>
      </c>
      <c r="O100" s="282" t="e">
        <v>#N/A</v>
      </c>
      <c r="P100" s="285" t="e">
        <v>#N/A</v>
      </c>
      <c r="R100" s="286">
        <v>0.49561999999999995</v>
      </c>
      <c r="S100" s="298"/>
      <c r="T100" s="287" t="s">
        <v>1662</v>
      </c>
      <c r="U100" s="283" t="s">
        <v>1484</v>
      </c>
      <c r="V100" s="287" t="s">
        <v>1809</v>
      </c>
      <c r="W100" s="283" t="s">
        <v>2249</v>
      </c>
      <c r="X100" s="287" t="s">
        <v>1646</v>
      </c>
    </row>
    <row r="101" spans="1:24" ht="18.75">
      <c r="A101" s="607" t="s">
        <v>1393</v>
      </c>
      <c r="B101" s="277" t="s">
        <v>224</v>
      </c>
      <c r="C101" s="509" t="s">
        <v>1400</v>
      </c>
      <c r="D101" s="510"/>
      <c r="E101" s="274"/>
      <c r="F101" s="278" t="s">
        <v>1477</v>
      </c>
      <c r="G101" s="279">
        <v>0.87911631467399998</v>
      </c>
      <c r="H101" s="280">
        <v>0.79665887467400009</v>
      </c>
      <c r="I101" s="279">
        <v>0.14180388757600004</v>
      </c>
      <c r="J101" s="281">
        <v>100000</v>
      </c>
      <c r="K101" s="282">
        <v>71588.039999999994</v>
      </c>
      <c r="L101" s="281">
        <v>2</v>
      </c>
      <c r="M101" s="283">
        <v>0.1137505905997009</v>
      </c>
      <c r="N101" s="284" t="e">
        <v>#N/A</v>
      </c>
      <c r="O101" s="282" t="e">
        <v>#N/A</v>
      </c>
      <c r="P101" s="285" t="e">
        <v>#N/A</v>
      </c>
      <c r="R101" s="286">
        <v>1.4209000000000001</v>
      </c>
      <c r="S101" s="298"/>
      <c r="T101" s="287" t="s">
        <v>1814</v>
      </c>
      <c r="U101" s="283" t="s">
        <v>1679</v>
      </c>
      <c r="V101" s="287" t="s">
        <v>2169</v>
      </c>
      <c r="W101" s="283" t="s">
        <v>1707</v>
      </c>
      <c r="X101" s="287" t="s">
        <v>157</v>
      </c>
    </row>
    <row r="102" spans="1:24" ht="18.75">
      <c r="A102" s="290" t="s">
        <v>238</v>
      </c>
      <c r="B102" s="277" t="s">
        <v>224</v>
      </c>
      <c r="C102" s="288" t="s">
        <v>915</v>
      </c>
      <c r="D102" s="289"/>
      <c r="E102" s="274"/>
      <c r="F102" s="278" t="s">
        <v>1512</v>
      </c>
      <c r="G102" s="279">
        <v>3.3275574384205</v>
      </c>
      <c r="H102" s="280">
        <v>3.0601374484205004</v>
      </c>
      <c r="I102" s="279">
        <v>-3.1868571532951995</v>
      </c>
      <c r="J102" s="281">
        <v>144752.55000000002</v>
      </c>
      <c r="K102" s="282">
        <v>54465.414600000004</v>
      </c>
      <c r="L102" s="281">
        <v>9</v>
      </c>
      <c r="M102" s="283">
        <v>4.3501142408141291E-2</v>
      </c>
      <c r="N102" s="284" t="e">
        <v>#N/A</v>
      </c>
      <c r="O102" s="282" t="e">
        <v>#N/A</v>
      </c>
      <c r="P102" s="285" t="e">
        <v>#N/A</v>
      </c>
      <c r="R102" s="286">
        <v>2.6644999999999999</v>
      </c>
      <c r="S102" s="298"/>
      <c r="T102" s="287" t="s">
        <v>1583</v>
      </c>
      <c r="U102" s="283" t="s">
        <v>2170</v>
      </c>
      <c r="V102" s="287" t="s">
        <v>2171</v>
      </c>
      <c r="W102" s="283" t="s">
        <v>2172</v>
      </c>
      <c r="X102" s="287" t="s">
        <v>1671</v>
      </c>
    </row>
    <row r="103" spans="1:24" ht="18.75">
      <c r="A103" s="290" t="s">
        <v>617</v>
      </c>
      <c r="B103" s="277" t="s">
        <v>224</v>
      </c>
      <c r="C103" s="288" t="s">
        <v>618</v>
      </c>
      <c r="D103" s="289"/>
      <c r="E103" s="274"/>
      <c r="F103" s="278" t="s">
        <v>1447</v>
      </c>
      <c r="G103" s="279">
        <v>4.2152300360080552</v>
      </c>
      <c r="H103" s="280">
        <v>4.1247323660080557</v>
      </c>
      <c r="I103" s="279">
        <v>-0.10499746230069351</v>
      </c>
      <c r="J103" s="281">
        <v>103495.29000000001</v>
      </c>
      <c r="K103" s="282">
        <v>56118.485716000003</v>
      </c>
      <c r="L103" s="281">
        <v>3</v>
      </c>
      <c r="M103" s="283">
        <v>2.4552702726993527E-2</v>
      </c>
      <c r="N103" s="284" t="e">
        <v>#N/A</v>
      </c>
      <c r="O103" s="282" t="e">
        <v>#N/A</v>
      </c>
      <c r="P103" s="285" t="e">
        <v>#N/A</v>
      </c>
      <c r="R103" s="286">
        <v>1.8709960000000001</v>
      </c>
      <c r="S103" s="298"/>
      <c r="T103" s="287" t="s">
        <v>1559</v>
      </c>
      <c r="U103" s="283" t="s">
        <v>2173</v>
      </c>
      <c r="V103" s="287" t="s">
        <v>2174</v>
      </c>
      <c r="W103" s="283" t="s">
        <v>1964</v>
      </c>
      <c r="X103" s="287" t="s">
        <v>2175</v>
      </c>
    </row>
    <row r="104" spans="1:24" ht="18.75">
      <c r="A104" s="290" t="s">
        <v>499</v>
      </c>
      <c r="B104" s="277" t="s">
        <v>224</v>
      </c>
      <c r="C104" s="288" t="s">
        <v>1195</v>
      </c>
      <c r="D104" s="289"/>
      <c r="E104" s="274"/>
      <c r="F104" s="278" t="s">
        <v>1461</v>
      </c>
      <c r="G104" s="279">
        <v>6.323513849741999E-2</v>
      </c>
      <c r="H104" s="280">
        <v>6.323513849741999E-2</v>
      </c>
      <c r="I104" s="279">
        <v>0</v>
      </c>
      <c r="J104" s="281" t="s">
        <v>1405</v>
      </c>
      <c r="K104" s="282" t="s">
        <v>1405</v>
      </c>
      <c r="L104" s="281" t="s">
        <v>1405</v>
      </c>
      <c r="M104" s="283">
        <v>0</v>
      </c>
      <c r="N104" s="284" t="e">
        <v>#N/A</v>
      </c>
      <c r="O104" s="282" t="e">
        <v>#N/A</v>
      </c>
      <c r="P104" s="285" t="e">
        <v>#N/A</v>
      </c>
      <c r="R104" s="286">
        <v>0.87180000000000002</v>
      </c>
      <c r="S104" s="298"/>
      <c r="T104" s="287" t="s">
        <v>1449</v>
      </c>
      <c r="U104" s="283" t="s">
        <v>1956</v>
      </c>
      <c r="V104" s="287" t="s">
        <v>1704</v>
      </c>
      <c r="W104" s="283" t="s">
        <v>1957</v>
      </c>
      <c r="X104" s="287" t="s">
        <v>1739</v>
      </c>
    </row>
    <row r="105" spans="1:24" ht="18.75">
      <c r="A105" s="290" t="s">
        <v>532</v>
      </c>
      <c r="B105" s="277" t="s">
        <v>224</v>
      </c>
      <c r="C105" s="288" t="s">
        <v>1284</v>
      </c>
      <c r="D105" s="289"/>
      <c r="E105" s="274"/>
      <c r="F105" s="278" t="s">
        <v>1493</v>
      </c>
      <c r="G105" s="279">
        <v>1.46395357193537</v>
      </c>
      <c r="H105" s="280">
        <v>1.46395357193537</v>
      </c>
      <c r="I105" s="279">
        <v>2.1319137886166572E-16</v>
      </c>
      <c r="J105" s="281" t="s">
        <v>1405</v>
      </c>
      <c r="K105" s="282" t="s">
        <v>1405</v>
      </c>
      <c r="L105" s="281" t="s">
        <v>1405</v>
      </c>
      <c r="M105" s="283">
        <v>0</v>
      </c>
      <c r="N105" s="284" t="e">
        <v>#N/A</v>
      </c>
      <c r="O105" s="282" t="e">
        <v>#N/A</v>
      </c>
      <c r="P105" s="285" t="e">
        <v>#N/A</v>
      </c>
      <c r="R105" s="286">
        <v>1.8312999999999999</v>
      </c>
      <c r="S105" s="298"/>
      <c r="T105" s="287" t="s">
        <v>2195</v>
      </c>
      <c r="U105" s="283" t="s">
        <v>1773</v>
      </c>
      <c r="V105" s="287" t="s">
        <v>2196</v>
      </c>
      <c r="W105" s="283" t="s">
        <v>2197</v>
      </c>
      <c r="X105" s="287" t="s">
        <v>2198</v>
      </c>
    </row>
    <row r="106" spans="1:24" ht="18.75">
      <c r="A106" s="290" t="s">
        <v>757</v>
      </c>
      <c r="B106" s="277" t="s">
        <v>224</v>
      </c>
      <c r="C106" s="288" t="s">
        <v>761</v>
      </c>
      <c r="D106" s="289"/>
      <c r="E106" s="274"/>
      <c r="F106" s="278" t="s">
        <v>1512</v>
      </c>
      <c r="G106" s="279">
        <v>8.2902265941647997</v>
      </c>
      <c r="H106" s="280">
        <v>8.1405333941647999</v>
      </c>
      <c r="I106" s="279">
        <v>-7.2850592636160477E-2</v>
      </c>
      <c r="J106" s="281">
        <v>60673.97</v>
      </c>
      <c r="K106" s="282">
        <v>36141.111199999999</v>
      </c>
      <c r="L106" s="281">
        <v>7</v>
      </c>
      <c r="M106" s="283">
        <v>7.3187348151263184E-3</v>
      </c>
      <c r="N106" s="284" t="e">
        <v>#N/A</v>
      </c>
      <c r="O106" s="282" t="e">
        <v>#N/A</v>
      </c>
      <c r="P106" s="285" t="e">
        <v>#N/A</v>
      </c>
      <c r="R106" s="286">
        <v>1.7183999999999999</v>
      </c>
      <c r="S106" s="298"/>
      <c r="T106" s="287" t="s">
        <v>2080</v>
      </c>
      <c r="U106" s="283" t="s">
        <v>1455</v>
      </c>
      <c r="V106" s="287" t="s">
        <v>2200</v>
      </c>
      <c r="W106" s="283" t="s">
        <v>1994</v>
      </c>
      <c r="X106" s="287" t="s">
        <v>2201</v>
      </c>
    </row>
    <row r="107" spans="1:24" ht="18.75">
      <c r="A107" s="290" t="s">
        <v>926</v>
      </c>
      <c r="B107" s="277" t="s">
        <v>224</v>
      </c>
      <c r="C107" s="453" t="s">
        <v>1181</v>
      </c>
      <c r="D107" s="454"/>
      <c r="E107" s="274"/>
      <c r="F107" s="278" t="s">
        <v>1434</v>
      </c>
      <c r="G107" s="279">
        <v>0.58176154039180006</v>
      </c>
      <c r="H107" s="280">
        <v>0.54545555039180016</v>
      </c>
      <c r="I107" s="279">
        <v>7.1833592603020066E-2</v>
      </c>
      <c r="J107" s="281">
        <v>192931.01</v>
      </c>
      <c r="K107" s="282">
        <v>135316.38949999999</v>
      </c>
      <c r="L107" s="281">
        <v>2</v>
      </c>
      <c r="M107" s="283">
        <v>0.3316324586703796</v>
      </c>
      <c r="N107" s="284" t="e">
        <v>#N/A</v>
      </c>
      <c r="O107" s="282" t="e">
        <v>#N/A</v>
      </c>
      <c r="P107" s="285" t="e">
        <v>#N/A</v>
      </c>
      <c r="R107" s="286">
        <v>1.4458000000000002</v>
      </c>
      <c r="S107" s="298"/>
      <c r="T107" s="287" t="s">
        <v>2217</v>
      </c>
      <c r="U107" s="283" t="s">
        <v>1467</v>
      </c>
      <c r="V107" s="287" t="s">
        <v>2218</v>
      </c>
      <c r="W107" s="283" t="s">
        <v>2219</v>
      </c>
      <c r="X107" s="287" t="s">
        <v>2220</v>
      </c>
    </row>
    <row r="108" spans="1:24" ht="18.75">
      <c r="A108" s="290" t="s">
        <v>929</v>
      </c>
      <c r="B108" s="277" t="s">
        <v>224</v>
      </c>
      <c r="C108" s="453" t="s">
        <v>1178</v>
      </c>
      <c r="D108" s="454"/>
      <c r="E108" s="274"/>
      <c r="F108" s="278" t="s">
        <v>1538</v>
      </c>
      <c r="G108" s="279">
        <v>0.29095745177237003</v>
      </c>
      <c r="H108" s="280">
        <v>4.1875241772370037E-2</v>
      </c>
      <c r="I108" s="279">
        <v>0</v>
      </c>
      <c r="J108" s="281" t="s">
        <v>1405</v>
      </c>
      <c r="K108" s="282" t="s">
        <v>1405</v>
      </c>
      <c r="L108" s="281" t="s">
        <v>1405</v>
      </c>
      <c r="M108" s="283">
        <v>0</v>
      </c>
      <c r="N108" s="284" t="e">
        <v>#N/A</v>
      </c>
      <c r="O108" s="282" t="e">
        <v>#N/A</v>
      </c>
      <c r="P108" s="285" t="e">
        <v>#N/A</v>
      </c>
      <c r="R108" s="286">
        <v>2.1653000000000002</v>
      </c>
      <c r="S108" s="298"/>
      <c r="T108" s="287" t="s">
        <v>1586</v>
      </c>
      <c r="U108" s="283" t="s">
        <v>2159</v>
      </c>
      <c r="V108" s="287" t="s">
        <v>2045</v>
      </c>
      <c r="W108" s="283" t="s">
        <v>1825</v>
      </c>
      <c r="X108" s="287" t="s">
        <v>2160</v>
      </c>
    </row>
    <row r="109" spans="1:24" ht="18.75">
      <c r="A109" s="607" t="s">
        <v>1391</v>
      </c>
      <c r="B109" s="277" t="s">
        <v>224</v>
      </c>
      <c r="C109" s="500" t="s">
        <v>1398</v>
      </c>
      <c r="D109" s="501"/>
      <c r="E109" s="274"/>
      <c r="F109" s="278" t="s">
        <v>1477</v>
      </c>
      <c r="G109" s="279">
        <v>14.230772376161999</v>
      </c>
      <c r="H109" s="280">
        <v>13.575749336162001</v>
      </c>
      <c r="I109" s="279">
        <v>-3.0742274606430016</v>
      </c>
      <c r="J109" s="281">
        <v>293090.75999999995</v>
      </c>
      <c r="K109" s="282">
        <v>289916.67</v>
      </c>
      <c r="L109" s="281">
        <v>11</v>
      </c>
      <c r="M109" s="283">
        <v>2.0595562366731195E-2</v>
      </c>
      <c r="N109" s="284" t="e">
        <v>#N/A</v>
      </c>
      <c r="O109" s="282" t="e">
        <v>#N/A</v>
      </c>
      <c r="P109" s="285" t="e">
        <v>#N/A</v>
      </c>
      <c r="R109" s="286">
        <v>1.0317000000000001</v>
      </c>
      <c r="S109" s="298"/>
      <c r="T109" s="287" t="s">
        <v>2103</v>
      </c>
      <c r="U109" s="283" t="s">
        <v>1797</v>
      </c>
      <c r="V109" s="287" t="s">
        <v>1744</v>
      </c>
      <c r="W109" s="283" t="s">
        <v>2002</v>
      </c>
      <c r="X109" s="287" t="s">
        <v>2336</v>
      </c>
    </row>
    <row r="110" spans="1:24" ht="18.75">
      <c r="A110" s="607" t="s">
        <v>1389</v>
      </c>
      <c r="B110" s="277" t="s">
        <v>224</v>
      </c>
      <c r="C110" s="462" t="s">
        <v>1396</v>
      </c>
      <c r="D110" s="463"/>
      <c r="E110" s="274"/>
      <c r="F110" s="278" t="s">
        <v>1477</v>
      </c>
      <c r="G110" s="279">
        <v>31.518444642617997</v>
      </c>
      <c r="H110" s="280">
        <v>29.897937672617999</v>
      </c>
      <c r="I110" s="279">
        <v>-0.4415530648960031</v>
      </c>
      <c r="J110" s="281">
        <v>829518.63</v>
      </c>
      <c r="K110" s="282">
        <v>236764.88</v>
      </c>
      <c r="L110" s="281">
        <v>24</v>
      </c>
      <c r="M110" s="283">
        <v>2.6318514108350309E-2</v>
      </c>
      <c r="N110" s="284" t="e">
        <v>#N/A</v>
      </c>
      <c r="O110" s="282" t="e">
        <v>#N/A</v>
      </c>
      <c r="P110" s="285" t="e">
        <v>#N/A</v>
      </c>
      <c r="R110" s="286">
        <v>3.5425999999999997</v>
      </c>
      <c r="S110" s="298"/>
      <c r="T110" s="287" t="s">
        <v>1560</v>
      </c>
      <c r="U110" s="283" t="s">
        <v>2332</v>
      </c>
      <c r="V110" s="287" t="s">
        <v>2333</v>
      </c>
      <c r="W110" s="283" t="s">
        <v>2334</v>
      </c>
      <c r="X110" s="287" t="s">
        <v>2335</v>
      </c>
    </row>
    <row r="111" spans="1:24" ht="18.75">
      <c r="A111" s="290" t="s">
        <v>748</v>
      </c>
      <c r="B111" s="277" t="s">
        <v>224</v>
      </c>
      <c r="C111" s="288" t="s">
        <v>760</v>
      </c>
      <c r="D111" s="289"/>
      <c r="E111" s="274"/>
      <c r="F111" s="278" t="s">
        <v>1479</v>
      </c>
      <c r="G111" s="279">
        <v>21.290874276514202</v>
      </c>
      <c r="H111" s="280">
        <v>20.661750966514205</v>
      </c>
      <c r="I111" s="279">
        <v>-0.17365496244311968</v>
      </c>
      <c r="J111" s="281">
        <v>320465.41000000003</v>
      </c>
      <c r="K111" s="282">
        <v>203487.8504</v>
      </c>
      <c r="L111" s="281">
        <v>14</v>
      </c>
      <c r="M111" s="283">
        <v>1.5051773160555598E-2</v>
      </c>
      <c r="N111" s="284" t="e">
        <v>#N/A</v>
      </c>
      <c r="O111" s="282" t="e">
        <v>#N/A</v>
      </c>
      <c r="P111" s="285" t="e">
        <v>#N/A</v>
      </c>
      <c r="R111" s="286">
        <v>1.6122000000000001</v>
      </c>
      <c r="S111" s="298"/>
      <c r="T111" s="287" t="s">
        <v>1551</v>
      </c>
      <c r="U111" s="283" t="s">
        <v>1503</v>
      </c>
      <c r="V111" s="287" t="s">
        <v>2253</v>
      </c>
      <c r="W111" s="283" t="s">
        <v>1510</v>
      </c>
      <c r="X111" s="287" t="s">
        <v>1651</v>
      </c>
    </row>
    <row r="112" spans="1:24" ht="18.75">
      <c r="A112" s="290" t="s">
        <v>202</v>
      </c>
      <c r="B112" s="277" t="s">
        <v>224</v>
      </c>
      <c r="C112" s="288" t="s">
        <v>674</v>
      </c>
      <c r="D112" s="289"/>
      <c r="E112" s="274"/>
      <c r="F112" s="278" t="s">
        <v>1485</v>
      </c>
      <c r="G112" s="279">
        <v>3.3322837052406</v>
      </c>
      <c r="H112" s="280">
        <v>3.2304741052405999</v>
      </c>
      <c r="I112" s="279">
        <v>-1.2939344995729003</v>
      </c>
      <c r="J112" s="281">
        <v>40197.93</v>
      </c>
      <c r="K112" s="282">
        <v>27860.290200000003</v>
      </c>
      <c r="L112" s="281">
        <v>3</v>
      </c>
      <c r="M112" s="283">
        <v>1.2063177555014813E-2</v>
      </c>
      <c r="N112" s="284" t="e">
        <v>#N/A</v>
      </c>
      <c r="O112" s="282" t="e">
        <v>#N/A</v>
      </c>
      <c r="P112" s="285" t="e">
        <v>#N/A</v>
      </c>
      <c r="R112" s="286">
        <v>1.4509999999999998</v>
      </c>
      <c r="S112" s="298"/>
      <c r="T112" s="287" t="s">
        <v>2192</v>
      </c>
      <c r="U112" s="283" t="s">
        <v>1788</v>
      </c>
      <c r="V112" s="287" t="s">
        <v>1792</v>
      </c>
      <c r="W112" s="283" t="s">
        <v>2193</v>
      </c>
      <c r="X112" s="287" t="s">
        <v>1614</v>
      </c>
    </row>
    <row r="113" spans="1:24" ht="18.75">
      <c r="A113" s="290" t="s">
        <v>538</v>
      </c>
      <c r="B113" s="277" t="s">
        <v>224</v>
      </c>
      <c r="C113" s="288" t="s">
        <v>539</v>
      </c>
      <c r="D113" s="289"/>
      <c r="E113" s="274"/>
      <c r="F113" s="278" t="s">
        <v>1481</v>
      </c>
      <c r="G113" s="279">
        <v>16.372128341945601</v>
      </c>
      <c r="H113" s="280">
        <v>15.889668971945602</v>
      </c>
      <c r="I113" s="279">
        <v>-0.79543893647960229</v>
      </c>
      <c r="J113" s="281">
        <v>1044618.19</v>
      </c>
      <c r="K113" s="282">
        <v>7754.0270000000019</v>
      </c>
      <c r="L113" s="281">
        <v>22</v>
      </c>
      <c r="M113" s="283">
        <v>6.3804666576163765E-2</v>
      </c>
      <c r="N113" s="284" t="e">
        <v>#N/A</v>
      </c>
      <c r="O113" s="282" t="e">
        <v>#N/A</v>
      </c>
      <c r="P113" s="285" t="e">
        <v>#N/A</v>
      </c>
      <c r="R113" s="286">
        <v>135.65020000000001</v>
      </c>
      <c r="S113" s="298"/>
      <c r="T113" s="287" t="s">
        <v>1566</v>
      </c>
      <c r="U113" s="283" t="s">
        <v>1777</v>
      </c>
      <c r="V113" s="287" t="s">
        <v>1974</v>
      </c>
      <c r="W113" s="283" t="s">
        <v>1729</v>
      </c>
      <c r="X113" s="287" t="s">
        <v>1701</v>
      </c>
    </row>
    <row r="114" spans="1:24" ht="18.75">
      <c r="A114" s="290" t="s">
        <v>901</v>
      </c>
      <c r="B114" s="277" t="s">
        <v>224</v>
      </c>
      <c r="C114" s="437" t="s">
        <v>911</v>
      </c>
      <c r="D114" s="438"/>
      <c r="E114" s="274"/>
      <c r="F114" s="278" t="s">
        <v>1481</v>
      </c>
      <c r="G114" s="279">
        <v>8.4742116553700009E-2</v>
      </c>
      <c r="H114" s="280">
        <v>8.1809476553700008E-2</v>
      </c>
      <c r="I114" s="279">
        <v>0</v>
      </c>
      <c r="J114" s="281" t="s">
        <v>1405</v>
      </c>
      <c r="K114" s="282" t="s">
        <v>1405</v>
      </c>
      <c r="L114" s="281" t="s">
        <v>1405</v>
      </c>
      <c r="M114" s="283">
        <v>0</v>
      </c>
      <c r="N114" s="284" t="e">
        <v>#N/A</v>
      </c>
      <c r="O114" s="282" t="e">
        <v>#N/A</v>
      </c>
      <c r="P114" s="285" t="e">
        <v>#N/A</v>
      </c>
      <c r="R114" s="286">
        <v>137.7157</v>
      </c>
      <c r="S114" s="298"/>
      <c r="T114" s="287" t="s">
        <v>1498</v>
      </c>
      <c r="U114" s="283" t="s">
        <v>2254</v>
      </c>
      <c r="V114" s="287" t="s">
        <v>2255</v>
      </c>
      <c r="W114" s="283" t="s">
        <v>2256</v>
      </c>
      <c r="X114" s="287" t="s">
        <v>1778</v>
      </c>
    </row>
    <row r="115" spans="1:24" ht="18.75">
      <c r="A115" s="290" t="s">
        <v>1121</v>
      </c>
      <c r="B115" s="277" t="s">
        <v>224</v>
      </c>
      <c r="C115" s="530" t="s">
        <v>1125</v>
      </c>
      <c r="D115" s="531"/>
      <c r="E115" s="274"/>
      <c r="F115" s="278" t="s">
        <v>1481</v>
      </c>
      <c r="G115" s="279">
        <v>0</v>
      </c>
      <c r="H115" s="280">
        <v>0</v>
      </c>
      <c r="I115" s="279">
        <v>0</v>
      </c>
      <c r="J115" s="281" t="s">
        <v>1405</v>
      </c>
      <c r="K115" s="282" t="s">
        <v>1405</v>
      </c>
      <c r="L115" s="281" t="s">
        <v>1405</v>
      </c>
      <c r="M115" s="283" t="e">
        <v>#DIV/0!</v>
      </c>
      <c r="N115" s="284" t="e">
        <v>#N/A</v>
      </c>
      <c r="O115" s="282" t="e">
        <v>#N/A</v>
      </c>
      <c r="P115" s="285" t="e">
        <v>#N/A</v>
      </c>
      <c r="R115" s="286">
        <v>0.97709999999999997</v>
      </c>
      <c r="S115" s="298"/>
      <c r="T115" s="287" t="s">
        <v>1582</v>
      </c>
      <c r="U115" s="283" t="s">
        <v>2257</v>
      </c>
      <c r="V115" s="287" t="s">
        <v>2258</v>
      </c>
      <c r="W115" s="283" t="s">
        <v>157</v>
      </c>
      <c r="X115" s="287" t="s">
        <v>157</v>
      </c>
    </row>
    <row r="116" spans="1:24" ht="18.75">
      <c r="A116" s="290" t="s">
        <v>564</v>
      </c>
      <c r="B116" s="277" t="s">
        <v>224</v>
      </c>
      <c r="C116" s="288" t="s">
        <v>565</v>
      </c>
      <c r="D116" s="289"/>
      <c r="E116" s="274"/>
      <c r="F116" s="278" t="s">
        <v>1447</v>
      </c>
      <c r="G116" s="279">
        <v>1.2838553034678399</v>
      </c>
      <c r="H116" s="280">
        <v>1.2158553034678399</v>
      </c>
      <c r="I116" s="279">
        <v>-3.7080548646401109E-3</v>
      </c>
      <c r="J116" s="281">
        <v>6448.12</v>
      </c>
      <c r="K116" s="282">
        <v>6006.8312000000005</v>
      </c>
      <c r="L116" s="281">
        <v>4</v>
      </c>
      <c r="M116" s="283">
        <v>5.0224663033154055E-3</v>
      </c>
      <c r="N116" s="284" t="e">
        <v>#N/A</v>
      </c>
      <c r="O116" s="282" t="e">
        <v>#N/A</v>
      </c>
      <c r="P116" s="285" t="e">
        <v>#N/A</v>
      </c>
      <c r="R116" s="286">
        <v>1.0928</v>
      </c>
      <c r="S116" s="298"/>
      <c r="T116" s="287" t="s">
        <v>1657</v>
      </c>
      <c r="U116" s="283" t="s">
        <v>2275</v>
      </c>
      <c r="V116" s="287" t="s">
        <v>2158</v>
      </c>
      <c r="W116" s="283" t="s">
        <v>1660</v>
      </c>
      <c r="X116" s="287" t="s">
        <v>2211</v>
      </c>
    </row>
    <row r="117" spans="1:24" s="207" customFormat="1" ht="18.75">
      <c r="A117" s="290" t="s">
        <v>270</v>
      </c>
      <c r="B117" s="277" t="s">
        <v>224</v>
      </c>
      <c r="C117" s="288" t="s">
        <v>277</v>
      </c>
      <c r="D117" s="289"/>
      <c r="E117" s="274"/>
      <c r="F117" s="278" t="s">
        <v>1493</v>
      </c>
      <c r="G117" s="279">
        <v>4.3327477014301996</v>
      </c>
      <c r="H117" s="280">
        <v>4.2597447714302001</v>
      </c>
      <c r="I117" s="279">
        <v>0</v>
      </c>
      <c r="J117" s="281" t="s">
        <v>1405</v>
      </c>
      <c r="K117" s="282" t="s">
        <v>1405</v>
      </c>
      <c r="L117" s="281" t="s">
        <v>1405</v>
      </c>
      <c r="M117" s="283">
        <v>0</v>
      </c>
      <c r="N117" s="284" t="e">
        <v>#N/A</v>
      </c>
      <c r="O117" s="282" t="e">
        <v>#N/A</v>
      </c>
      <c r="P117" s="285" t="e">
        <v>#N/A</v>
      </c>
      <c r="Q117" s="172"/>
      <c r="R117" s="286">
        <v>0.997</v>
      </c>
      <c r="S117" s="298"/>
      <c r="T117" s="287" t="s">
        <v>1600</v>
      </c>
      <c r="U117" s="283" t="s">
        <v>1996</v>
      </c>
      <c r="V117" s="287" t="s">
        <v>2292</v>
      </c>
      <c r="W117" s="283" t="s">
        <v>2293</v>
      </c>
      <c r="X117" s="287" t="s">
        <v>2294</v>
      </c>
    </row>
    <row r="118" spans="1:24" ht="18.75">
      <c r="A118" s="290" t="s">
        <v>239</v>
      </c>
      <c r="B118" s="277" t="s">
        <v>224</v>
      </c>
      <c r="C118" s="288" t="s">
        <v>469</v>
      </c>
      <c r="D118" s="289"/>
      <c r="E118" s="274"/>
      <c r="F118" s="278" t="s">
        <v>1479</v>
      </c>
      <c r="G118" s="279">
        <v>13.700308815200803</v>
      </c>
      <c r="H118" s="280">
        <v>13.248167385200802</v>
      </c>
      <c r="I118" s="279">
        <v>-0.32272683601600077</v>
      </c>
      <c r="J118" s="281">
        <v>391969.45</v>
      </c>
      <c r="K118" s="282">
        <v>282139.33</v>
      </c>
      <c r="L118" s="281">
        <v>10</v>
      </c>
      <c r="M118" s="283">
        <v>2.8610263847855828E-2</v>
      </c>
      <c r="N118" s="284" t="e">
        <v>#N/A</v>
      </c>
      <c r="O118" s="282" t="e">
        <v>#N/A</v>
      </c>
      <c r="P118" s="285" t="e">
        <v>#N/A</v>
      </c>
      <c r="R118" s="286">
        <v>1.3936000000000002</v>
      </c>
      <c r="S118" s="298"/>
      <c r="T118" s="287" t="s">
        <v>2089</v>
      </c>
      <c r="U118" s="283" t="s">
        <v>1638</v>
      </c>
      <c r="V118" s="287" t="s">
        <v>2273</v>
      </c>
      <c r="W118" s="283" t="s">
        <v>1674</v>
      </c>
      <c r="X118" s="287" t="s">
        <v>2274</v>
      </c>
    </row>
    <row r="119" spans="1:24" ht="18.75">
      <c r="A119" s="290" t="s">
        <v>682</v>
      </c>
      <c r="B119" s="277" t="s">
        <v>224</v>
      </c>
      <c r="C119" s="288" t="s">
        <v>683</v>
      </c>
      <c r="D119" s="289"/>
      <c r="E119" s="274"/>
      <c r="F119" s="278" t="s">
        <v>1435</v>
      </c>
      <c r="G119" s="279">
        <v>1.6077690397204798</v>
      </c>
      <c r="H119" s="280">
        <v>1.6068238497204799</v>
      </c>
      <c r="I119" s="279">
        <v>1.9765487589119935E-2</v>
      </c>
      <c r="J119" s="281">
        <v>20000</v>
      </c>
      <c r="K119" s="282">
        <v>13028.467199999999</v>
      </c>
      <c r="L119" s="281">
        <v>1</v>
      </c>
      <c r="M119" s="283">
        <v>1.2439597669748087E-2</v>
      </c>
      <c r="N119" s="284" t="e">
        <v>#N/A</v>
      </c>
      <c r="O119" s="282" t="e">
        <v>#N/A</v>
      </c>
      <c r="P119" s="285" t="e">
        <v>#N/A</v>
      </c>
      <c r="R119" s="286">
        <v>1.5171000000000001</v>
      </c>
      <c r="S119" s="298"/>
      <c r="T119" s="287" t="s">
        <v>2041</v>
      </c>
      <c r="U119" s="283" t="s">
        <v>2229</v>
      </c>
      <c r="V119" s="287" t="s">
        <v>2288</v>
      </c>
      <c r="W119" s="283" t="s">
        <v>2289</v>
      </c>
      <c r="X119" s="287" t="s">
        <v>2290</v>
      </c>
    </row>
    <row r="120" spans="1:24" ht="18.75">
      <c r="A120" s="290" t="s">
        <v>1100</v>
      </c>
      <c r="B120" s="277" t="s">
        <v>224</v>
      </c>
      <c r="C120" s="522" t="s">
        <v>1109</v>
      </c>
      <c r="D120" s="523"/>
      <c r="E120" s="274"/>
      <c r="F120" s="278" t="s">
        <v>1443</v>
      </c>
      <c r="G120" s="279">
        <v>9.7207079716889994E-2</v>
      </c>
      <c r="H120" s="280">
        <v>9.7207079716889994E-2</v>
      </c>
      <c r="I120" s="279">
        <v>8.2026081852000043E-4</v>
      </c>
      <c r="J120" s="281">
        <v>765.59</v>
      </c>
      <c r="K120" s="282">
        <v>663.48040000000003</v>
      </c>
      <c r="L120" s="281">
        <v>1</v>
      </c>
      <c r="M120" s="283">
        <v>7.8758666779182827E-3</v>
      </c>
      <c r="N120" s="284" t="e">
        <v>#N/A</v>
      </c>
      <c r="O120" s="282" t="e">
        <v>#N/A</v>
      </c>
      <c r="P120" s="285" t="e">
        <v>#N/A</v>
      </c>
      <c r="R120" s="286">
        <v>1.2363</v>
      </c>
      <c r="S120" s="298"/>
      <c r="T120" s="287" t="s">
        <v>1786</v>
      </c>
      <c r="U120" s="283" t="s">
        <v>1635</v>
      </c>
      <c r="V120" s="287" t="s">
        <v>2238</v>
      </c>
      <c r="W120" s="283" t="s">
        <v>2239</v>
      </c>
      <c r="X120" s="287" t="s">
        <v>157</v>
      </c>
    </row>
    <row r="121" spans="1:24" ht="18.75">
      <c r="A121" s="290" t="s">
        <v>1101</v>
      </c>
      <c r="B121" s="277" t="s">
        <v>224</v>
      </c>
      <c r="C121" s="522" t="s">
        <v>1108</v>
      </c>
      <c r="D121" s="523"/>
      <c r="E121" s="274"/>
      <c r="F121" s="278" t="s">
        <v>1443</v>
      </c>
      <c r="G121" s="279">
        <v>6.3267220606589999E-2</v>
      </c>
      <c r="H121" s="280">
        <v>6.3190070606589988E-2</v>
      </c>
      <c r="I121" s="279">
        <v>4.1328403116000387E-4</v>
      </c>
      <c r="J121" s="281">
        <v>364.47</v>
      </c>
      <c r="K121" s="282">
        <v>317.59320000000002</v>
      </c>
      <c r="L121" s="281">
        <v>1</v>
      </c>
      <c r="M121" s="283">
        <v>5.7608030905349477E-3</v>
      </c>
      <c r="N121" s="284" t="e">
        <v>#N/A</v>
      </c>
      <c r="O121" s="282" t="e">
        <v>#N/A</v>
      </c>
      <c r="P121" s="285" t="e">
        <v>#N/A</v>
      </c>
      <c r="R121" s="286">
        <v>1.3012999999999999</v>
      </c>
      <c r="S121" s="298"/>
      <c r="T121" s="287" t="s">
        <v>1570</v>
      </c>
      <c r="U121" s="283" t="s">
        <v>1801</v>
      </c>
      <c r="V121" s="287" t="s">
        <v>2240</v>
      </c>
      <c r="W121" s="283" t="s">
        <v>2241</v>
      </c>
      <c r="X121" s="287" t="s">
        <v>157</v>
      </c>
    </row>
    <row r="122" spans="1:24" ht="18.75">
      <c r="A122" s="290" t="s">
        <v>310</v>
      </c>
      <c r="B122" s="277" t="s">
        <v>224</v>
      </c>
      <c r="C122" s="288" t="s">
        <v>311</v>
      </c>
      <c r="D122" s="289"/>
      <c r="E122" s="274"/>
      <c r="F122" s="278" t="s">
        <v>1486</v>
      </c>
      <c r="G122" s="279">
        <v>8.0108613452999994E-2</v>
      </c>
      <c r="H122" s="280">
        <v>8.0108613452999994E-2</v>
      </c>
      <c r="I122" s="279">
        <v>0</v>
      </c>
      <c r="J122" s="281" t="s">
        <v>1405</v>
      </c>
      <c r="K122" s="282" t="s">
        <v>1405</v>
      </c>
      <c r="L122" s="281" t="s">
        <v>1405</v>
      </c>
      <c r="M122" s="283">
        <v>0</v>
      </c>
      <c r="N122" s="284" t="e">
        <v>#N/A</v>
      </c>
      <c r="O122" s="282" t="e">
        <v>#N/A</v>
      </c>
      <c r="P122" s="285" t="e">
        <v>#N/A</v>
      </c>
      <c r="R122" s="286">
        <v>0.88769999999999993</v>
      </c>
      <c r="S122" s="298"/>
      <c r="T122" s="287" t="s">
        <v>157</v>
      </c>
      <c r="U122" s="283" t="s">
        <v>157</v>
      </c>
      <c r="V122" s="287" t="s">
        <v>157</v>
      </c>
      <c r="W122" s="283" t="s">
        <v>157</v>
      </c>
      <c r="X122" s="287" t="s">
        <v>157</v>
      </c>
    </row>
    <row r="123" spans="1:24" ht="18.75">
      <c r="A123" s="347" t="s">
        <v>688</v>
      </c>
      <c r="B123" s="364"/>
      <c r="C123" s="364"/>
      <c r="D123" s="364"/>
      <c r="E123" s="274"/>
      <c r="F123" s="349"/>
      <c r="G123" s="350"/>
      <c r="H123" s="350"/>
      <c r="I123" s="350"/>
      <c r="J123" s="351"/>
      <c r="K123" s="351"/>
      <c r="L123" s="351"/>
      <c r="M123" s="352"/>
      <c r="N123" s="352"/>
      <c r="O123" s="351"/>
      <c r="P123" s="351"/>
      <c r="R123" s="351"/>
      <c r="S123" s="298"/>
      <c r="T123" s="365"/>
      <c r="U123" s="365"/>
      <c r="V123" s="365"/>
      <c r="W123" s="365"/>
      <c r="X123" s="365"/>
    </row>
    <row r="124" spans="1:24" ht="18.75">
      <c r="A124" s="290" t="s">
        <v>230</v>
      </c>
      <c r="B124" s="277" t="s">
        <v>224</v>
      </c>
      <c r="C124" s="288" t="s">
        <v>1296</v>
      </c>
      <c r="D124" s="289"/>
      <c r="E124" s="274"/>
      <c r="F124" s="278" t="s">
        <v>1443</v>
      </c>
      <c r="G124" s="279">
        <v>1.296135496203044</v>
      </c>
      <c r="H124" s="280">
        <v>1.2867059062030439</v>
      </c>
      <c r="I124" s="279">
        <v>-1.4333222088354957E-2</v>
      </c>
      <c r="J124" s="281" t="s">
        <v>1405</v>
      </c>
      <c r="K124" s="282" t="s">
        <v>1405</v>
      </c>
      <c r="L124" s="281" t="s">
        <v>1405</v>
      </c>
      <c r="M124" s="283">
        <v>0</v>
      </c>
      <c r="N124" s="284" t="e">
        <v>#N/A</v>
      </c>
      <c r="O124" s="282" t="e">
        <v>#N/A</v>
      </c>
      <c r="P124" s="285" t="e">
        <v>#N/A</v>
      </c>
      <c r="R124" s="286">
        <v>1.2734000000000001</v>
      </c>
      <c r="S124" s="298"/>
      <c r="T124" s="287" t="s">
        <v>1938</v>
      </c>
      <c r="U124" s="283" t="s">
        <v>1939</v>
      </c>
      <c r="V124" s="287" t="s">
        <v>1940</v>
      </c>
      <c r="W124" s="283" t="s">
        <v>1709</v>
      </c>
      <c r="X124" s="287" t="s">
        <v>1941</v>
      </c>
    </row>
    <row r="125" spans="1:24" ht="18.75">
      <c r="A125" s="290" t="s">
        <v>733</v>
      </c>
      <c r="B125" s="277" t="s">
        <v>224</v>
      </c>
      <c r="C125" s="288" t="s">
        <v>735</v>
      </c>
      <c r="D125" s="289"/>
      <c r="E125" s="274"/>
      <c r="F125" s="278" t="s">
        <v>157</v>
      </c>
      <c r="G125" s="279">
        <v>0.26987038663128837</v>
      </c>
      <c r="H125" s="280">
        <v>0.26987038663128837</v>
      </c>
      <c r="I125" s="279">
        <v>0</v>
      </c>
      <c r="J125" s="281" t="s">
        <v>1405</v>
      </c>
      <c r="K125" s="282" t="s">
        <v>1405</v>
      </c>
      <c r="L125" s="281" t="s">
        <v>1405</v>
      </c>
      <c r="M125" s="283">
        <v>0</v>
      </c>
      <c r="N125" s="284" t="e">
        <v>#N/A</v>
      </c>
      <c r="O125" s="282" t="e">
        <v>#N/A</v>
      </c>
      <c r="P125" s="285" t="e">
        <v>#N/A</v>
      </c>
      <c r="R125" s="286">
        <v>1.004572</v>
      </c>
      <c r="S125" s="298"/>
      <c r="T125" s="287" t="s">
        <v>157</v>
      </c>
      <c r="U125" s="283" t="s">
        <v>157</v>
      </c>
      <c r="V125" s="287" t="s">
        <v>157</v>
      </c>
      <c r="W125" s="283" t="s">
        <v>157</v>
      </c>
      <c r="X125" s="287" t="s">
        <v>157</v>
      </c>
    </row>
    <row r="126" spans="1:24" ht="18.75">
      <c r="A126" s="290" t="s">
        <v>509</v>
      </c>
      <c r="B126" s="277" t="s">
        <v>224</v>
      </c>
      <c r="C126" s="288" t="s">
        <v>523</v>
      </c>
      <c r="D126" s="289"/>
      <c r="E126" s="274"/>
      <c r="F126" s="278" t="s">
        <v>1486</v>
      </c>
      <c r="G126" s="279">
        <v>23.942857252243996</v>
      </c>
      <c r="H126" s="280">
        <v>23.619014392243997</v>
      </c>
      <c r="I126" s="279">
        <v>-0.23676820392400411</v>
      </c>
      <c r="J126" s="281">
        <v>694262.97</v>
      </c>
      <c r="K126" s="282">
        <v>27902</v>
      </c>
      <c r="L126" s="281">
        <v>17</v>
      </c>
      <c r="M126" s="283">
        <v>2.8996663292345008E-2</v>
      </c>
      <c r="N126" s="284" t="e">
        <v>#N/A</v>
      </c>
      <c r="O126" s="282" t="e">
        <v>#N/A</v>
      </c>
      <c r="P126" s="285" t="e">
        <v>#N/A</v>
      </c>
      <c r="R126" s="286">
        <v>24.711799999999997</v>
      </c>
      <c r="S126" s="298"/>
      <c r="T126" s="287" t="s">
        <v>2125</v>
      </c>
      <c r="U126" s="283" t="s">
        <v>1710</v>
      </c>
      <c r="V126" s="287" t="s">
        <v>2126</v>
      </c>
      <c r="W126" s="283" t="s">
        <v>2127</v>
      </c>
      <c r="X126" s="287" t="s">
        <v>2128</v>
      </c>
    </row>
    <row r="127" spans="1:24" s="353" customFormat="1" ht="18.75">
      <c r="A127" s="290" t="s">
        <v>513</v>
      </c>
      <c r="B127" s="277" t="s">
        <v>224</v>
      </c>
      <c r="C127" s="288" t="s">
        <v>524</v>
      </c>
      <c r="D127" s="289"/>
      <c r="E127" s="274"/>
      <c r="F127" s="278" t="s">
        <v>1472</v>
      </c>
      <c r="G127" s="279">
        <v>1.0003974174900001</v>
      </c>
      <c r="H127" s="280">
        <v>0.95972437748999995</v>
      </c>
      <c r="I127" s="279">
        <v>-3.5260767012000087E-2</v>
      </c>
      <c r="J127" s="281">
        <v>36691.26</v>
      </c>
      <c r="K127" s="282">
        <v>1519.1599999999999</v>
      </c>
      <c r="L127" s="281">
        <v>2</v>
      </c>
      <c r="M127" s="283">
        <v>3.6676684044285597E-2</v>
      </c>
      <c r="N127" s="284" t="e">
        <v>#N/A</v>
      </c>
      <c r="O127" s="282" t="e">
        <v>#N/A</v>
      </c>
      <c r="P127" s="285" t="e">
        <v>#N/A</v>
      </c>
      <c r="Q127" s="172"/>
      <c r="R127" s="286">
        <v>23.210700000000003</v>
      </c>
      <c r="S127" s="298"/>
      <c r="T127" s="287" t="s">
        <v>2135</v>
      </c>
      <c r="U127" s="283" t="s">
        <v>1516</v>
      </c>
      <c r="V127" s="287" t="s">
        <v>1696</v>
      </c>
      <c r="W127" s="283" t="s">
        <v>1786</v>
      </c>
      <c r="X127" s="287" t="s">
        <v>1449</v>
      </c>
    </row>
    <row r="128" spans="1:24" s="207" customFormat="1" ht="18.75">
      <c r="A128" s="290" t="s">
        <v>514</v>
      </c>
      <c r="B128" s="277" t="s">
        <v>224</v>
      </c>
      <c r="C128" s="288" t="s">
        <v>529</v>
      </c>
      <c r="D128" s="289"/>
      <c r="E128" s="274"/>
      <c r="F128" s="278" t="s">
        <v>1472</v>
      </c>
      <c r="G128" s="279">
        <v>6.9087677502079989</v>
      </c>
      <c r="H128" s="280">
        <v>6.5502649502079988</v>
      </c>
      <c r="I128" s="279">
        <v>-7.64881167400005E-2</v>
      </c>
      <c r="J128" s="281">
        <v>146439.56</v>
      </c>
      <c r="K128" s="282">
        <v>3249.1000000000004</v>
      </c>
      <c r="L128" s="281">
        <v>4</v>
      </c>
      <c r="M128" s="283">
        <v>2.1196190883040065E-2</v>
      </c>
      <c r="N128" s="284" t="e">
        <v>#N/A</v>
      </c>
      <c r="O128" s="282" t="e">
        <v>#N/A</v>
      </c>
      <c r="P128" s="285" t="e">
        <v>#N/A</v>
      </c>
      <c r="Q128" s="172"/>
      <c r="R128" s="286">
        <v>45.040699999999994</v>
      </c>
      <c r="S128" s="298"/>
      <c r="T128" s="287" t="s">
        <v>2149</v>
      </c>
      <c r="U128" s="283" t="s">
        <v>1991</v>
      </c>
      <c r="V128" s="287" t="s">
        <v>1832</v>
      </c>
      <c r="W128" s="283" t="s">
        <v>2052</v>
      </c>
      <c r="X128" s="287" t="s">
        <v>2150</v>
      </c>
    </row>
    <row r="129" spans="1:24" ht="18.75">
      <c r="A129" s="290" t="s">
        <v>741</v>
      </c>
      <c r="B129" s="277" t="s">
        <v>224</v>
      </c>
      <c r="C129" s="288" t="s">
        <v>742</v>
      </c>
      <c r="D129" s="289"/>
      <c r="E129" s="274"/>
      <c r="F129" s="278" t="s">
        <v>157</v>
      </c>
      <c r="G129" s="279">
        <v>0</v>
      </c>
      <c r="H129" s="280">
        <v>0</v>
      </c>
      <c r="I129" s="279">
        <v>0</v>
      </c>
      <c r="J129" s="281" t="s">
        <v>1405</v>
      </c>
      <c r="K129" s="282" t="s">
        <v>1405</v>
      </c>
      <c r="L129" s="281" t="s">
        <v>1405</v>
      </c>
      <c r="M129" s="283" t="e">
        <v>#DIV/0!</v>
      </c>
      <c r="N129" s="284" t="e">
        <v>#N/A</v>
      </c>
      <c r="O129" s="282" t="e">
        <v>#N/A</v>
      </c>
      <c r="P129" s="285" t="e">
        <v>#N/A</v>
      </c>
      <c r="R129" s="286">
        <v>1.0031699999999999</v>
      </c>
      <c r="S129" s="298"/>
      <c r="T129" s="287" t="s">
        <v>157</v>
      </c>
      <c r="U129" s="283" t="s">
        <v>157</v>
      </c>
      <c r="V129" s="287" t="s">
        <v>157</v>
      </c>
      <c r="W129" s="283" t="s">
        <v>157</v>
      </c>
      <c r="X129" s="287" t="s">
        <v>157</v>
      </c>
    </row>
    <row r="130" spans="1:24" ht="18.75">
      <c r="A130" s="290" t="s">
        <v>273</v>
      </c>
      <c r="B130" s="277" t="s">
        <v>224</v>
      </c>
      <c r="C130" s="288" t="s">
        <v>279</v>
      </c>
      <c r="D130" s="289"/>
      <c r="E130" s="274"/>
      <c r="F130" s="278" t="s">
        <v>1485</v>
      </c>
      <c r="G130" s="279">
        <v>1.6046006549010001</v>
      </c>
      <c r="H130" s="280">
        <v>1.4621144349010002</v>
      </c>
      <c r="I130" s="279">
        <v>-8.8155495555400129E-2</v>
      </c>
      <c r="J130" s="281">
        <v>88780.33</v>
      </c>
      <c r="K130" s="282">
        <v>28273.0903</v>
      </c>
      <c r="L130" s="281">
        <v>1</v>
      </c>
      <c r="M130" s="283">
        <v>5.5328613838486515E-2</v>
      </c>
      <c r="N130" s="284" t="e">
        <v>#N/A</v>
      </c>
      <c r="O130" s="282" t="e">
        <v>#N/A</v>
      </c>
      <c r="P130" s="285" t="e">
        <v>#N/A</v>
      </c>
      <c r="R130" s="286">
        <v>3.1180000000000003</v>
      </c>
      <c r="S130" s="298"/>
      <c r="T130" s="287" t="s">
        <v>1754</v>
      </c>
      <c r="U130" s="283" t="s">
        <v>2283</v>
      </c>
      <c r="V130" s="287" t="s">
        <v>1484</v>
      </c>
      <c r="W130" s="283" t="s">
        <v>1519</v>
      </c>
      <c r="X130" s="287" t="s">
        <v>1678</v>
      </c>
    </row>
    <row r="131" spans="1:24" ht="18.75">
      <c r="A131" s="347" t="s">
        <v>353</v>
      </c>
      <c r="B131" s="364"/>
      <c r="C131" s="364"/>
      <c r="D131" s="364"/>
      <c r="E131" s="274"/>
      <c r="F131" s="349"/>
      <c r="G131" s="350"/>
      <c r="H131" s="350"/>
      <c r="I131" s="350"/>
      <c r="J131" s="351"/>
      <c r="K131" s="351"/>
      <c r="L131" s="351"/>
      <c r="M131" s="352"/>
      <c r="N131" s="352"/>
      <c r="O131" s="351"/>
      <c r="P131" s="351"/>
      <c r="R131" s="351"/>
      <c r="S131" s="298"/>
      <c r="T131" s="365"/>
      <c r="U131" s="365"/>
      <c r="V131" s="365"/>
      <c r="W131" s="365"/>
      <c r="X131" s="365"/>
    </row>
    <row r="132" spans="1:24" ht="18.75">
      <c r="A132" s="290" t="s">
        <v>231</v>
      </c>
      <c r="B132" s="277" t="s">
        <v>224</v>
      </c>
      <c r="C132" s="288" t="s">
        <v>1297</v>
      </c>
      <c r="D132" s="289"/>
      <c r="E132" s="274"/>
      <c r="F132" s="278" t="s">
        <v>1447</v>
      </c>
      <c r="G132" s="279">
        <v>5.3321726456179395</v>
      </c>
      <c r="H132" s="280">
        <v>5.1069741956179397</v>
      </c>
      <c r="I132" s="279">
        <v>-1.8774667575955549E-2</v>
      </c>
      <c r="J132" s="281">
        <v>58113.4</v>
      </c>
      <c r="K132" s="282">
        <v>38025.970519000002</v>
      </c>
      <c r="L132" s="281">
        <v>4</v>
      </c>
      <c r="M132" s="283">
        <v>1.0898634358315175E-2</v>
      </c>
      <c r="N132" s="284" t="e">
        <v>#N/A</v>
      </c>
      <c r="O132" s="282" t="e">
        <v>#N/A</v>
      </c>
      <c r="P132" s="285" t="e">
        <v>#N/A</v>
      </c>
      <c r="R132" s="286">
        <v>1.5168000000000001</v>
      </c>
      <c r="S132" s="298"/>
      <c r="T132" s="287" t="s">
        <v>1943</v>
      </c>
      <c r="U132" s="283" t="s">
        <v>1944</v>
      </c>
      <c r="V132" s="287" t="s">
        <v>1945</v>
      </c>
      <c r="W132" s="283" t="s">
        <v>1725</v>
      </c>
      <c r="X132" s="287" t="s">
        <v>1738</v>
      </c>
    </row>
    <row r="133" spans="1:24" s="353" customFormat="1" ht="18.75">
      <c r="A133" s="290" t="s">
        <v>1222</v>
      </c>
      <c r="B133" s="277" t="s">
        <v>224</v>
      </c>
      <c r="C133" s="546" t="s">
        <v>1237</v>
      </c>
      <c r="D133" s="547"/>
      <c r="E133" s="274"/>
      <c r="F133" s="278" t="s">
        <v>1445</v>
      </c>
      <c r="G133" s="279">
        <v>5.5601790623189998E-2</v>
      </c>
      <c r="H133" s="280">
        <v>5.5264380623189995E-2</v>
      </c>
      <c r="I133" s="279">
        <v>0</v>
      </c>
      <c r="J133" s="281" t="s">
        <v>1405</v>
      </c>
      <c r="K133" s="282" t="s">
        <v>1405</v>
      </c>
      <c r="L133" s="281" t="s">
        <v>1405</v>
      </c>
      <c r="M133" s="283">
        <v>0</v>
      </c>
      <c r="N133" s="284" t="e">
        <v>#N/A</v>
      </c>
      <c r="O133" s="282" t="e">
        <v>#N/A</v>
      </c>
      <c r="P133" s="285" t="e">
        <v>#N/A</v>
      </c>
      <c r="Q133" s="172"/>
      <c r="R133" s="286">
        <v>1.6778999999999999</v>
      </c>
      <c r="S133" s="298"/>
      <c r="T133" s="287" t="s">
        <v>2080</v>
      </c>
      <c r="U133" s="283" t="s">
        <v>2081</v>
      </c>
      <c r="V133" s="287" t="s">
        <v>2082</v>
      </c>
      <c r="W133" s="283" t="s">
        <v>1438</v>
      </c>
      <c r="X133" s="287" t="s">
        <v>1627</v>
      </c>
    </row>
    <row r="134" spans="1:24" s="353" customFormat="1" ht="18.75">
      <c r="A134" s="290" t="s">
        <v>517</v>
      </c>
      <c r="B134" s="277" t="s">
        <v>224</v>
      </c>
      <c r="C134" s="288" t="s">
        <v>526</v>
      </c>
      <c r="D134" s="289"/>
      <c r="E134" s="274"/>
      <c r="F134" s="278" t="s">
        <v>1447</v>
      </c>
      <c r="G134" s="279">
        <v>4.5942342341279989</v>
      </c>
      <c r="H134" s="280">
        <v>4.4931550441279988</v>
      </c>
      <c r="I134" s="279">
        <v>-0.11231439869100025</v>
      </c>
      <c r="J134" s="281" t="s">
        <v>1405</v>
      </c>
      <c r="K134" s="282" t="s">
        <v>1405</v>
      </c>
      <c r="L134" s="281" t="s">
        <v>1405</v>
      </c>
      <c r="M134" s="283">
        <v>0</v>
      </c>
      <c r="N134" s="284" t="e">
        <v>#N/A</v>
      </c>
      <c r="O134" s="282" t="e">
        <v>#N/A</v>
      </c>
      <c r="P134" s="285" t="e">
        <v>#N/A</v>
      </c>
      <c r="Q134" s="172"/>
      <c r="R134" s="286">
        <v>20.7273</v>
      </c>
      <c r="S134" s="298"/>
      <c r="T134" s="287" t="s">
        <v>2139</v>
      </c>
      <c r="U134" s="283" t="s">
        <v>1944</v>
      </c>
      <c r="V134" s="287" t="s">
        <v>2079</v>
      </c>
      <c r="W134" s="283" t="s">
        <v>1667</v>
      </c>
      <c r="X134" s="287" t="s">
        <v>2140</v>
      </c>
    </row>
    <row r="135" spans="1:24" ht="18.75">
      <c r="A135" s="290" t="s">
        <v>923</v>
      </c>
      <c r="B135" s="277" t="s">
        <v>224</v>
      </c>
      <c r="C135" s="453" t="s">
        <v>1184</v>
      </c>
      <c r="D135" s="454"/>
      <c r="E135" s="274"/>
      <c r="F135" s="278" t="s">
        <v>1481</v>
      </c>
      <c r="G135" s="279">
        <v>0.41528410181280001</v>
      </c>
      <c r="H135" s="280">
        <v>0.38473316181279998</v>
      </c>
      <c r="I135" s="279">
        <v>0</v>
      </c>
      <c r="J135" s="281" t="s">
        <v>1405</v>
      </c>
      <c r="K135" s="282" t="s">
        <v>1405</v>
      </c>
      <c r="L135" s="281" t="s">
        <v>1405</v>
      </c>
      <c r="M135" s="283">
        <v>0</v>
      </c>
      <c r="N135" s="284" t="e">
        <v>#N/A</v>
      </c>
      <c r="O135" s="282" t="e">
        <v>#N/A</v>
      </c>
      <c r="P135" s="285" t="e">
        <v>#N/A</v>
      </c>
      <c r="R135" s="286">
        <v>1.6559999999999999</v>
      </c>
      <c r="S135" s="298"/>
      <c r="T135" s="287" t="s">
        <v>2209</v>
      </c>
      <c r="U135" s="283" t="s">
        <v>1537</v>
      </c>
      <c r="V135" s="287" t="s">
        <v>1732</v>
      </c>
      <c r="W135" s="283" t="s">
        <v>2210</v>
      </c>
      <c r="X135" s="287" t="s">
        <v>1695</v>
      </c>
    </row>
    <row r="136" spans="1:24" ht="18.75">
      <c r="A136" s="290" t="s">
        <v>271</v>
      </c>
      <c r="B136" s="277" t="s">
        <v>224</v>
      </c>
      <c r="C136" s="420" t="s">
        <v>278</v>
      </c>
      <c r="D136" s="421"/>
      <c r="E136" s="274"/>
      <c r="F136" s="278" t="s">
        <v>1481</v>
      </c>
      <c r="G136" s="279">
        <v>1.5896063622381997</v>
      </c>
      <c r="H136" s="280">
        <v>1.5445622522381997</v>
      </c>
      <c r="I136" s="279">
        <v>9.8512816570279771E-2</v>
      </c>
      <c r="J136" s="281">
        <v>60000</v>
      </c>
      <c r="K136" s="282">
        <v>46805.121899999998</v>
      </c>
      <c r="L136" s="281">
        <v>2</v>
      </c>
      <c r="M136" s="283">
        <v>3.7745193668902229E-2</v>
      </c>
      <c r="N136" s="284" t="e">
        <v>#N/A</v>
      </c>
      <c r="O136" s="282" t="e">
        <v>#N/A</v>
      </c>
      <c r="P136" s="285" t="e">
        <v>#N/A</v>
      </c>
      <c r="R136" s="286">
        <v>1.2651999999999999</v>
      </c>
      <c r="S136" s="298"/>
      <c r="T136" s="287" t="s">
        <v>2286</v>
      </c>
      <c r="U136" s="283" t="s">
        <v>1629</v>
      </c>
      <c r="V136" s="287" t="s">
        <v>2287</v>
      </c>
      <c r="W136" s="283" t="s">
        <v>1585</v>
      </c>
      <c r="X136" s="287" t="s">
        <v>2237</v>
      </c>
    </row>
    <row r="137" spans="1:24" ht="18.75">
      <c r="A137" s="290" t="s">
        <v>852</v>
      </c>
      <c r="B137" s="277" t="s">
        <v>224</v>
      </c>
      <c r="C137" s="288" t="s">
        <v>853</v>
      </c>
      <c r="D137" s="289"/>
      <c r="E137" s="274"/>
      <c r="F137" s="278" t="s">
        <v>1472</v>
      </c>
      <c r="G137" s="279">
        <v>0.68623250399089986</v>
      </c>
      <c r="H137" s="280">
        <v>0.66257273399089989</v>
      </c>
      <c r="I137" s="279">
        <v>0</v>
      </c>
      <c r="J137" s="281" t="s">
        <v>1405</v>
      </c>
      <c r="K137" s="282" t="s">
        <v>1405</v>
      </c>
      <c r="L137" s="281" t="s">
        <v>1405</v>
      </c>
      <c r="M137" s="283">
        <v>0</v>
      </c>
      <c r="N137" s="284" t="e">
        <v>#N/A</v>
      </c>
      <c r="O137" s="282" t="e">
        <v>#N/A</v>
      </c>
      <c r="P137" s="285" t="e">
        <v>#N/A</v>
      </c>
      <c r="R137" s="286">
        <v>0.97809999999999997</v>
      </c>
      <c r="S137" s="298"/>
      <c r="T137" s="287" t="s">
        <v>2325</v>
      </c>
      <c r="U137" s="283" t="s">
        <v>1710</v>
      </c>
      <c r="V137" s="287" t="s">
        <v>2322</v>
      </c>
      <c r="W137" s="283" t="s">
        <v>1730</v>
      </c>
      <c r="X137" s="287" t="s">
        <v>1456</v>
      </c>
    </row>
    <row r="138" spans="1:24" ht="18.75">
      <c r="A138" s="347" t="s">
        <v>263</v>
      </c>
      <c r="B138" s="364"/>
      <c r="C138" s="364"/>
      <c r="D138" s="364"/>
      <c r="E138" s="274"/>
      <c r="F138" s="349"/>
      <c r="G138" s="350"/>
      <c r="H138" s="350"/>
      <c r="I138" s="350"/>
      <c r="J138" s="351"/>
      <c r="K138" s="351"/>
      <c r="L138" s="351"/>
      <c r="M138" s="352"/>
      <c r="N138" s="352"/>
      <c r="O138" s="351"/>
      <c r="P138" s="351"/>
      <c r="R138" s="351"/>
      <c r="S138" s="298"/>
      <c r="T138" s="365"/>
      <c r="U138" s="365"/>
      <c r="V138" s="365"/>
      <c r="W138" s="365"/>
      <c r="X138" s="365"/>
    </row>
    <row r="139" spans="1:24" s="207" customFormat="1" ht="18.75">
      <c r="A139" s="276" t="s">
        <v>1112</v>
      </c>
      <c r="B139" s="277" t="s">
        <v>224</v>
      </c>
      <c r="C139" s="526" t="s">
        <v>1115</v>
      </c>
      <c r="D139" s="527"/>
      <c r="E139" s="274"/>
      <c r="F139" s="278" t="s">
        <v>1481</v>
      </c>
      <c r="G139" s="279">
        <v>0.41724548211727291</v>
      </c>
      <c r="H139" s="280">
        <v>0.41410908211727288</v>
      </c>
      <c r="I139" s="279">
        <v>4.9136362138773428E-3</v>
      </c>
      <c r="J139" s="281">
        <v>5000</v>
      </c>
      <c r="K139" s="282">
        <v>4800.9249</v>
      </c>
      <c r="L139" s="281">
        <v>1</v>
      </c>
      <c r="M139" s="283">
        <v>1.1983353239987095E-2</v>
      </c>
      <c r="N139" s="284" t="e">
        <v>#N/A</v>
      </c>
      <c r="O139" s="282" t="e">
        <v>#N/A</v>
      </c>
      <c r="P139" s="285" t="e">
        <v>#N/A</v>
      </c>
      <c r="Q139" s="172"/>
      <c r="R139" s="286">
        <v>1.023477</v>
      </c>
      <c r="S139" s="298"/>
      <c r="T139" s="287" t="s">
        <v>2018</v>
      </c>
      <c r="U139" s="283" t="s">
        <v>2019</v>
      </c>
      <c r="V139" s="287" t="s">
        <v>2020</v>
      </c>
      <c r="W139" s="283" t="s">
        <v>157</v>
      </c>
      <c r="X139" s="287" t="s">
        <v>157</v>
      </c>
    </row>
    <row r="140" spans="1:24" ht="18.75">
      <c r="A140" s="276" t="s">
        <v>1111</v>
      </c>
      <c r="B140" s="277" t="s">
        <v>224</v>
      </c>
      <c r="C140" s="526" t="s">
        <v>1117</v>
      </c>
      <c r="D140" s="527"/>
      <c r="E140" s="274"/>
      <c r="F140" s="278" t="s">
        <v>1481</v>
      </c>
      <c r="G140" s="279">
        <v>0.38995460948821142</v>
      </c>
      <c r="H140" s="280">
        <v>0.34995460948821139</v>
      </c>
      <c r="I140" s="279">
        <v>0</v>
      </c>
      <c r="J140" s="281" t="s">
        <v>1405</v>
      </c>
      <c r="K140" s="282" t="s">
        <v>1405</v>
      </c>
      <c r="L140" s="281" t="s">
        <v>1405</v>
      </c>
      <c r="M140" s="283">
        <v>0</v>
      </c>
      <c r="N140" s="284" t="e">
        <v>#N/A</v>
      </c>
      <c r="O140" s="282" t="e">
        <v>#N/A</v>
      </c>
      <c r="P140" s="285" t="e">
        <v>#N/A</v>
      </c>
      <c r="R140" s="286">
        <v>1.201338</v>
      </c>
      <c r="S140" s="298"/>
      <c r="T140" s="287" t="s">
        <v>2021</v>
      </c>
      <c r="U140" s="283" t="s">
        <v>2022</v>
      </c>
      <c r="V140" s="287" t="s">
        <v>1601</v>
      </c>
      <c r="W140" s="283" t="s">
        <v>1664</v>
      </c>
      <c r="X140" s="287" t="s">
        <v>157</v>
      </c>
    </row>
    <row r="141" spans="1:24" ht="18.75">
      <c r="A141" s="276" t="s">
        <v>1262</v>
      </c>
      <c r="B141" s="277" t="s">
        <v>224</v>
      </c>
      <c r="C141" s="555" t="s">
        <v>1265</v>
      </c>
      <c r="D141" s="556"/>
      <c r="E141" s="274"/>
      <c r="F141" s="278" t="s">
        <v>1466</v>
      </c>
      <c r="G141" s="279">
        <v>3.3431345240128501</v>
      </c>
      <c r="H141" s="280">
        <v>3.09570284401285</v>
      </c>
      <c r="I141" s="279">
        <v>-5.1805504015749619E-2</v>
      </c>
      <c r="J141" s="281">
        <v>52188.89</v>
      </c>
      <c r="K141" s="282">
        <v>50296.850000000006</v>
      </c>
      <c r="L141" s="281">
        <v>3</v>
      </c>
      <c r="M141" s="283">
        <v>1.5610765772403419E-2</v>
      </c>
      <c r="N141" s="284" t="e">
        <v>#N/A</v>
      </c>
      <c r="O141" s="282" t="e">
        <v>#N/A</v>
      </c>
      <c r="P141" s="285" t="e">
        <v>#N/A</v>
      </c>
      <c r="R141" s="286">
        <v>1.029995</v>
      </c>
      <c r="S141" s="298"/>
      <c r="T141" s="287" t="s">
        <v>2103</v>
      </c>
      <c r="U141" s="283" t="s">
        <v>2203</v>
      </c>
      <c r="V141" s="287" t="s">
        <v>1501</v>
      </c>
      <c r="W141" s="283" t="s">
        <v>2204</v>
      </c>
      <c r="X141" s="287" t="s">
        <v>2205</v>
      </c>
    </row>
    <row r="142" spans="1:24" ht="18.75">
      <c r="A142" s="276" t="s">
        <v>619</v>
      </c>
      <c r="B142" s="277" t="s">
        <v>224</v>
      </c>
      <c r="C142" s="288" t="s">
        <v>1167</v>
      </c>
      <c r="D142" s="289"/>
      <c r="E142" s="274"/>
      <c r="F142" s="278" t="s">
        <v>1519</v>
      </c>
      <c r="G142" s="279">
        <v>20.9687430060366</v>
      </c>
      <c r="H142" s="280">
        <v>20.751135556036601</v>
      </c>
      <c r="I142" s="279">
        <v>1.3302510339582917E-2</v>
      </c>
      <c r="J142" s="281">
        <v>461435.61</v>
      </c>
      <c r="K142" s="282">
        <v>476085.59169999999</v>
      </c>
      <c r="L142" s="281">
        <v>14</v>
      </c>
      <c r="M142" s="283">
        <v>2.2005878457624247E-2</v>
      </c>
      <c r="N142" s="284" t="e">
        <v>#N/A</v>
      </c>
      <c r="O142" s="282" t="e">
        <v>#N/A</v>
      </c>
      <c r="P142" s="285" t="e">
        <v>#N/A</v>
      </c>
      <c r="R142" s="286">
        <v>0.96340000000000003</v>
      </c>
      <c r="S142" s="298"/>
      <c r="T142" s="287" t="s">
        <v>2098</v>
      </c>
      <c r="U142" s="283" t="s">
        <v>1785</v>
      </c>
      <c r="V142" s="287" t="s">
        <v>2099</v>
      </c>
      <c r="W142" s="283" t="s">
        <v>1969</v>
      </c>
      <c r="X142" s="287" t="s">
        <v>1618</v>
      </c>
    </row>
    <row r="143" spans="1:24" ht="18.75">
      <c r="A143" s="276" t="s">
        <v>620</v>
      </c>
      <c r="B143" s="277" t="s">
        <v>224</v>
      </c>
      <c r="C143" s="288" t="s">
        <v>1168</v>
      </c>
      <c r="D143" s="289"/>
      <c r="E143" s="274"/>
      <c r="F143" s="278" t="s">
        <v>1520</v>
      </c>
      <c r="G143" s="279">
        <v>12.37864960415232</v>
      </c>
      <c r="H143" s="280">
        <v>11.645047344152321</v>
      </c>
      <c r="I143" s="279">
        <v>0.20407369825039842</v>
      </c>
      <c r="J143" s="281">
        <v>265948.84999999998</v>
      </c>
      <c r="K143" s="282">
        <v>214840.04429999998</v>
      </c>
      <c r="L143" s="281">
        <v>7</v>
      </c>
      <c r="M143" s="283">
        <v>2.1484480012326185E-2</v>
      </c>
      <c r="N143" s="284" t="e">
        <v>#N/A</v>
      </c>
      <c r="O143" s="282" t="e">
        <v>#N/A</v>
      </c>
      <c r="P143" s="285" t="e">
        <v>#N/A</v>
      </c>
      <c r="R143" s="286">
        <v>1.2296</v>
      </c>
      <c r="S143" s="298"/>
      <c r="T143" s="287" t="s">
        <v>2100</v>
      </c>
      <c r="U143" s="283" t="s">
        <v>2101</v>
      </c>
      <c r="V143" s="287" t="s">
        <v>1752</v>
      </c>
      <c r="W143" s="283" t="s">
        <v>2039</v>
      </c>
      <c r="X143" s="287" t="s">
        <v>2102</v>
      </c>
    </row>
    <row r="144" spans="1:24" s="353" customFormat="1" ht="18.75">
      <c r="A144" s="276" t="s">
        <v>679</v>
      </c>
      <c r="B144" s="277" t="s">
        <v>224</v>
      </c>
      <c r="C144" s="288" t="s">
        <v>1169</v>
      </c>
      <c r="D144" s="289"/>
      <c r="E144" s="274"/>
      <c r="F144" s="278" t="s">
        <v>1519</v>
      </c>
      <c r="G144" s="279">
        <v>14.009267759084519</v>
      </c>
      <c r="H144" s="280">
        <v>13.119999019084519</v>
      </c>
      <c r="I144" s="279">
        <v>-1.8058112975470098</v>
      </c>
      <c r="J144" s="281">
        <v>294839.69</v>
      </c>
      <c r="K144" s="282">
        <v>222466.4173</v>
      </c>
      <c r="L144" s="281">
        <v>11</v>
      </c>
      <c r="M144" s="283">
        <v>2.104604573703053E-2</v>
      </c>
      <c r="N144" s="284" t="e">
        <v>#N/A</v>
      </c>
      <c r="O144" s="282" t="e">
        <v>#N/A</v>
      </c>
      <c r="P144" s="285" t="e">
        <v>#N/A</v>
      </c>
      <c r="Q144" s="172"/>
      <c r="R144" s="286">
        <v>1.3116999999999999</v>
      </c>
      <c r="S144" s="298"/>
      <c r="T144" s="287" t="s">
        <v>2092</v>
      </c>
      <c r="U144" s="283" t="s">
        <v>2093</v>
      </c>
      <c r="V144" s="287" t="s">
        <v>2094</v>
      </c>
      <c r="W144" s="283" t="s">
        <v>1531</v>
      </c>
      <c r="X144" s="287" t="s">
        <v>1619</v>
      </c>
    </row>
    <row r="145" spans="1:24" ht="18.75">
      <c r="A145" s="276" t="s">
        <v>680</v>
      </c>
      <c r="B145" s="277" t="s">
        <v>224</v>
      </c>
      <c r="C145" s="288" t="s">
        <v>1170</v>
      </c>
      <c r="D145" s="289"/>
      <c r="E145" s="274"/>
      <c r="F145" s="278" t="s">
        <v>1517</v>
      </c>
      <c r="G145" s="279">
        <v>2.5012415137919998E-2</v>
      </c>
      <c r="H145" s="280">
        <v>2.5012415137919998E-2</v>
      </c>
      <c r="I145" s="279">
        <v>0</v>
      </c>
      <c r="J145" s="281" t="s">
        <v>1405</v>
      </c>
      <c r="K145" s="282" t="s">
        <v>1405</v>
      </c>
      <c r="L145" s="281" t="s">
        <v>1405</v>
      </c>
      <c r="M145" s="283">
        <v>0</v>
      </c>
      <c r="N145" s="284" t="e">
        <v>#N/A</v>
      </c>
      <c r="O145" s="282" t="e">
        <v>#N/A</v>
      </c>
      <c r="P145" s="285" t="e">
        <v>#N/A</v>
      </c>
      <c r="R145" s="286">
        <v>1.8131999999999999</v>
      </c>
      <c r="S145" s="298"/>
      <c r="T145" s="287" t="s">
        <v>2089</v>
      </c>
      <c r="U145" s="283" t="s">
        <v>1549</v>
      </c>
      <c r="V145" s="287" t="s">
        <v>2090</v>
      </c>
      <c r="W145" s="283" t="s">
        <v>2091</v>
      </c>
      <c r="X145" s="287" t="s">
        <v>1738</v>
      </c>
    </row>
    <row r="146" spans="1:24" ht="18.75">
      <c r="A146" s="276" t="s">
        <v>1382</v>
      </c>
      <c r="B146" s="277" t="s">
        <v>224</v>
      </c>
      <c r="C146" s="605" t="s">
        <v>1385</v>
      </c>
      <c r="D146" s="606"/>
      <c r="E146" s="274"/>
      <c r="F146" s="278" t="s">
        <v>1520</v>
      </c>
      <c r="G146" s="279">
        <v>7.1202265561139996E-2</v>
      </c>
      <c r="H146" s="280">
        <v>7.1202265561139996E-2</v>
      </c>
      <c r="I146" s="279">
        <v>0</v>
      </c>
      <c r="J146" s="281" t="s">
        <v>1405</v>
      </c>
      <c r="K146" s="282" t="s">
        <v>1405</v>
      </c>
      <c r="L146" s="281" t="s">
        <v>1405</v>
      </c>
      <c r="M146" s="283">
        <v>0</v>
      </c>
      <c r="N146" s="284" t="e">
        <v>#N/A</v>
      </c>
      <c r="O146" s="282" t="e">
        <v>#N/A</v>
      </c>
      <c r="P146" s="285" t="e">
        <v>#N/A</v>
      </c>
      <c r="R146" s="286">
        <v>0.89810000000000001</v>
      </c>
      <c r="S146" s="298"/>
      <c r="T146" s="287" t="s">
        <v>2095</v>
      </c>
      <c r="U146" s="283" t="s">
        <v>2096</v>
      </c>
      <c r="V146" s="287" t="s">
        <v>2097</v>
      </c>
      <c r="W146" s="283" t="s">
        <v>157</v>
      </c>
      <c r="X146" s="287" t="s">
        <v>157</v>
      </c>
    </row>
    <row r="147" spans="1:24" ht="18.75">
      <c r="A147" s="276" t="s">
        <v>1350</v>
      </c>
      <c r="B147" s="277" t="s">
        <v>224</v>
      </c>
      <c r="C147" s="567" t="s">
        <v>1357</v>
      </c>
      <c r="D147" s="568"/>
      <c r="E147" s="274"/>
      <c r="F147" s="278" t="s">
        <v>1434</v>
      </c>
      <c r="G147" s="279">
        <v>0.19275179158083999</v>
      </c>
      <c r="H147" s="280">
        <v>0.19267024158084001</v>
      </c>
      <c r="I147" s="279">
        <v>8.5483852366639981E-2</v>
      </c>
      <c r="J147" s="281">
        <v>86000</v>
      </c>
      <c r="K147" s="282">
        <v>81165.830199999997</v>
      </c>
      <c r="L147" s="281">
        <v>2</v>
      </c>
      <c r="M147" s="283">
        <v>0.44616965318286889</v>
      </c>
      <c r="N147" s="284" t="e">
        <v>#N/A</v>
      </c>
      <c r="O147" s="282" t="e">
        <v>#N/A</v>
      </c>
      <c r="P147" s="285" t="e">
        <v>#N/A</v>
      </c>
      <c r="R147" s="286">
        <v>1.0531999999999999</v>
      </c>
      <c r="S147" s="298"/>
      <c r="T147" s="287" t="s">
        <v>1469</v>
      </c>
      <c r="U147" s="283" t="s">
        <v>2173</v>
      </c>
      <c r="V147" s="287" t="s">
        <v>2306</v>
      </c>
      <c r="W147" s="283" t="s">
        <v>157</v>
      </c>
      <c r="X147" s="287" t="s">
        <v>157</v>
      </c>
    </row>
    <row r="148" spans="1:24" ht="18.75">
      <c r="A148" s="276" t="s">
        <v>582</v>
      </c>
      <c r="B148" s="277" t="s">
        <v>224</v>
      </c>
      <c r="C148" s="288" t="s">
        <v>583</v>
      </c>
      <c r="D148" s="289"/>
      <c r="E148" s="274"/>
      <c r="F148" s="278" t="s">
        <v>1481</v>
      </c>
      <c r="G148" s="279">
        <v>0.53500859335280004</v>
      </c>
      <c r="H148" s="280">
        <v>0.53361850335280003</v>
      </c>
      <c r="I148" s="279">
        <v>-3.0666302956799972E-2</v>
      </c>
      <c r="J148" s="281">
        <v>31868.7</v>
      </c>
      <c r="K148" s="282">
        <v>26139.024000000001</v>
      </c>
      <c r="L148" s="281">
        <v>1</v>
      </c>
      <c r="M148" s="283">
        <v>5.9566706770604834E-2</v>
      </c>
      <c r="N148" s="284" t="e">
        <v>#N/A</v>
      </c>
      <c r="O148" s="282" t="e">
        <v>#N/A</v>
      </c>
      <c r="P148" s="285" t="e">
        <v>#N/A</v>
      </c>
      <c r="R148" s="286">
        <v>1.1732</v>
      </c>
      <c r="S148" s="298"/>
      <c r="T148" s="287" t="s">
        <v>2319</v>
      </c>
      <c r="U148" s="283" t="s">
        <v>1662</v>
      </c>
      <c r="V148" s="287" t="s">
        <v>2320</v>
      </c>
      <c r="W148" s="283" t="s">
        <v>2321</v>
      </c>
      <c r="X148" s="287" t="s">
        <v>2322</v>
      </c>
    </row>
    <row r="149" spans="1:24" ht="18.75">
      <c r="A149" s="347" t="s">
        <v>221</v>
      </c>
      <c r="B149" s="364"/>
      <c r="C149" s="364"/>
      <c r="D149" s="364"/>
      <c r="E149" s="274"/>
      <c r="F149" s="349"/>
      <c r="G149" s="350"/>
      <c r="H149" s="350"/>
      <c r="I149" s="350"/>
      <c r="J149" s="351"/>
      <c r="K149" s="351"/>
      <c r="L149" s="351"/>
      <c r="M149" s="352"/>
      <c r="N149" s="352"/>
      <c r="O149" s="351"/>
      <c r="P149" s="351"/>
      <c r="R149" s="351"/>
      <c r="S149" s="298"/>
      <c r="T149" s="365"/>
      <c r="U149" s="365"/>
      <c r="V149" s="365"/>
      <c r="W149" s="365"/>
      <c r="X149" s="365"/>
    </row>
    <row r="150" spans="1:24" ht="18.75">
      <c r="A150" s="276" t="s">
        <v>667</v>
      </c>
      <c r="B150" s="277" t="s">
        <v>224</v>
      </c>
      <c r="C150" s="630" t="s">
        <v>672</v>
      </c>
      <c r="D150" s="631"/>
      <c r="E150" s="274"/>
      <c r="F150" s="278" t="s">
        <v>1434</v>
      </c>
      <c r="G150" s="279">
        <v>3.7912771035550001</v>
      </c>
      <c r="H150" s="280">
        <v>3.7755057435550001</v>
      </c>
      <c r="I150" s="279">
        <v>0</v>
      </c>
      <c r="J150" s="281" t="s">
        <v>1405</v>
      </c>
      <c r="K150" s="282" t="s">
        <v>1405</v>
      </c>
      <c r="L150" s="281" t="s">
        <v>1405</v>
      </c>
      <c r="M150" s="283">
        <v>0</v>
      </c>
      <c r="N150" s="284" t="e">
        <v>#N/A</v>
      </c>
      <c r="O150" s="282" t="e">
        <v>#N/A</v>
      </c>
      <c r="P150" s="285" t="e">
        <v>#N/A</v>
      </c>
      <c r="R150" s="286">
        <v>1.6427</v>
      </c>
      <c r="S150" s="298"/>
      <c r="T150" s="287" t="s">
        <v>1988</v>
      </c>
      <c r="U150" s="283" t="s">
        <v>1989</v>
      </c>
      <c r="V150" s="287" t="s">
        <v>1990</v>
      </c>
      <c r="W150" s="283" t="s">
        <v>1991</v>
      </c>
      <c r="X150" s="287" t="s">
        <v>1934</v>
      </c>
    </row>
    <row r="151" spans="1:24" ht="18.75">
      <c r="A151" s="276" t="s">
        <v>191</v>
      </c>
      <c r="B151" s="277" t="s">
        <v>224</v>
      </c>
      <c r="C151" s="630" t="s">
        <v>588</v>
      </c>
      <c r="D151" s="631"/>
      <c r="E151" s="274"/>
      <c r="F151" s="278" t="s">
        <v>1445</v>
      </c>
      <c r="G151" s="279">
        <v>10.840657379032997</v>
      </c>
      <c r="H151" s="280">
        <v>10.488354719032998</v>
      </c>
      <c r="I151" s="279">
        <v>-0.22805235506799931</v>
      </c>
      <c r="J151" s="281">
        <v>254116.39</v>
      </c>
      <c r="K151" s="282">
        <v>198981.82999999996</v>
      </c>
      <c r="L151" s="281">
        <v>111</v>
      </c>
      <c r="M151" s="283">
        <v>2.3441049847354144E-2</v>
      </c>
      <c r="N151" s="284" t="e">
        <v>#N/A</v>
      </c>
      <c r="O151" s="282" t="e">
        <v>#N/A</v>
      </c>
      <c r="P151" s="285" t="e">
        <v>#N/A</v>
      </c>
      <c r="R151" s="286">
        <v>1.3171999999999999</v>
      </c>
      <c r="S151" s="298"/>
      <c r="T151" s="287">
        <v>6.8999999999999999E-3</v>
      </c>
      <c r="U151" s="283" t="s">
        <v>2108</v>
      </c>
      <c r="V151" s="287" t="s">
        <v>2109</v>
      </c>
      <c r="W151" s="283" t="s">
        <v>1808</v>
      </c>
      <c r="X151" s="287" t="s">
        <v>2110</v>
      </c>
    </row>
    <row r="152" spans="1:24" s="353" customFormat="1" ht="18.75">
      <c r="A152" s="276" t="s">
        <v>242</v>
      </c>
      <c r="B152" s="277" t="s">
        <v>224</v>
      </c>
      <c r="C152" s="630" t="s">
        <v>1171</v>
      </c>
      <c r="D152" s="631"/>
      <c r="E152" s="274"/>
      <c r="F152" s="278" t="s">
        <v>1445</v>
      </c>
      <c r="G152" s="279">
        <v>13.10392981092987</v>
      </c>
      <c r="H152" s="280">
        <v>11.822356620929868</v>
      </c>
      <c r="I152" s="279">
        <v>-0.1455391631763486</v>
      </c>
      <c r="J152" s="281">
        <v>193105.53</v>
      </c>
      <c r="K152" s="282">
        <v>129768.02089999999</v>
      </c>
      <c r="L152" s="281">
        <v>8</v>
      </c>
      <c r="M152" s="283">
        <v>1.4736459427532373E-2</v>
      </c>
      <c r="N152" s="284" t="e">
        <v>#N/A</v>
      </c>
      <c r="O152" s="282" t="e">
        <v>#N/A</v>
      </c>
      <c r="P152" s="285" t="e">
        <v>#N/A</v>
      </c>
      <c r="Q152" s="172"/>
      <c r="R152" s="286">
        <v>1.4953000000000001</v>
      </c>
      <c r="S152" s="298"/>
      <c r="T152" s="287" t="s">
        <v>2221</v>
      </c>
      <c r="U152" s="283" t="s">
        <v>1506</v>
      </c>
      <c r="V152" s="287" t="s">
        <v>1466</v>
      </c>
      <c r="W152" s="283" t="s">
        <v>1745</v>
      </c>
      <c r="X152" s="287" t="s">
        <v>1557</v>
      </c>
    </row>
    <row r="153" spans="1:24" s="353" customFormat="1" ht="18.75">
      <c r="A153" s="276" t="s">
        <v>927</v>
      </c>
      <c r="B153" s="277" t="s">
        <v>224</v>
      </c>
      <c r="C153" s="630" t="s">
        <v>1180</v>
      </c>
      <c r="D153" s="631"/>
      <c r="E153" s="274"/>
      <c r="F153" s="278" t="s">
        <v>1451</v>
      </c>
      <c r="G153" s="279">
        <v>8.6239481998640011E-2</v>
      </c>
      <c r="H153" s="280">
        <v>8.6239481998640011E-2</v>
      </c>
      <c r="I153" s="279">
        <v>-5.862236110719999E-2</v>
      </c>
      <c r="J153" s="281">
        <v>56252.33</v>
      </c>
      <c r="K153" s="282">
        <v>47003.175999999999</v>
      </c>
      <c r="L153" s="281">
        <v>2</v>
      </c>
      <c r="M153" s="283">
        <v>0.65228047173204373</v>
      </c>
      <c r="N153" s="284" t="e">
        <v>#N/A</v>
      </c>
      <c r="O153" s="282" t="e">
        <v>#N/A</v>
      </c>
      <c r="P153" s="285" t="e">
        <v>#N/A</v>
      </c>
      <c r="Q153" s="172"/>
      <c r="R153" s="286">
        <v>1.2472000000000001</v>
      </c>
      <c r="S153" s="298"/>
      <c r="T153" s="287" t="s">
        <v>1499</v>
      </c>
      <c r="U153" s="283" t="s">
        <v>2016</v>
      </c>
      <c r="V153" s="287" t="s">
        <v>1487</v>
      </c>
      <c r="W153" s="283" t="s">
        <v>1969</v>
      </c>
      <c r="X153" s="287" t="s">
        <v>1600</v>
      </c>
    </row>
    <row r="154" spans="1:24" ht="18.75">
      <c r="A154" s="276" t="s">
        <v>211</v>
      </c>
      <c r="B154" s="277" t="s">
        <v>224</v>
      </c>
      <c r="C154" s="630" t="s">
        <v>1072</v>
      </c>
      <c r="D154" s="631"/>
      <c r="E154" s="274"/>
      <c r="F154" s="278" t="s">
        <v>1434</v>
      </c>
      <c r="G154" s="279">
        <v>0.66608867023055995</v>
      </c>
      <c r="H154" s="280">
        <v>0.66418406023055998</v>
      </c>
      <c r="I154" s="279">
        <v>-1.6601423481899909E-2</v>
      </c>
      <c r="J154" s="281">
        <v>16482.8</v>
      </c>
      <c r="K154" s="282">
        <v>59311.981</v>
      </c>
      <c r="L154" s="281">
        <v>1</v>
      </c>
      <c r="M154" s="283">
        <v>2.474565435003517E-2</v>
      </c>
      <c r="N154" s="284" t="e">
        <v>#N/A</v>
      </c>
      <c r="O154" s="282" t="e">
        <v>#N/A</v>
      </c>
      <c r="P154" s="285" t="e">
        <v>#N/A</v>
      </c>
      <c r="R154" s="286">
        <v>0.27989999999999998</v>
      </c>
      <c r="S154" s="298"/>
      <c r="T154" s="287" t="s">
        <v>2304</v>
      </c>
      <c r="U154" s="283" t="s">
        <v>1584</v>
      </c>
      <c r="V154" s="287" t="s">
        <v>1437</v>
      </c>
      <c r="W154" s="283" t="s">
        <v>1649</v>
      </c>
      <c r="X154" s="287" t="s">
        <v>2305</v>
      </c>
    </row>
    <row r="155" spans="1:24" ht="18.75">
      <c r="A155" s="276" t="s">
        <v>368</v>
      </c>
      <c r="B155" s="277" t="s">
        <v>224</v>
      </c>
      <c r="C155" s="630" t="s">
        <v>377</v>
      </c>
      <c r="D155" s="631"/>
      <c r="E155" s="274"/>
      <c r="F155" s="278" t="s">
        <v>1445</v>
      </c>
      <c r="G155" s="279">
        <v>2.3314765836872002</v>
      </c>
      <c r="H155" s="280">
        <v>2.2774203036872005</v>
      </c>
      <c r="I155" s="279">
        <v>-5.0903239058799739E-2</v>
      </c>
      <c r="J155" s="281">
        <v>48428.05</v>
      </c>
      <c r="K155" s="282">
        <v>35958.773000000001</v>
      </c>
      <c r="L155" s="281">
        <v>2</v>
      </c>
      <c r="M155" s="283">
        <v>2.0771407415729505E-2</v>
      </c>
      <c r="N155" s="284" t="e">
        <v>#N/A</v>
      </c>
      <c r="O155" s="282" t="e">
        <v>#N/A</v>
      </c>
      <c r="P155" s="285" t="e">
        <v>#N/A</v>
      </c>
      <c r="R155" s="286">
        <v>1.4156</v>
      </c>
      <c r="S155" s="298"/>
      <c r="T155" s="287" t="s">
        <v>2330</v>
      </c>
      <c r="U155" s="283" t="s">
        <v>2168</v>
      </c>
      <c r="V155" s="287" t="s">
        <v>2127</v>
      </c>
      <c r="W155" s="283" t="s">
        <v>2116</v>
      </c>
      <c r="X155" s="287" t="s">
        <v>2331</v>
      </c>
    </row>
    <row r="156" spans="1:24">
      <c r="A156" s="347" t="s">
        <v>222</v>
      </c>
      <c r="B156" s="364"/>
      <c r="C156" s="364"/>
      <c r="D156" s="364"/>
      <c r="E156" s="274"/>
      <c r="F156" s="349"/>
      <c r="G156" s="350"/>
      <c r="H156" s="350"/>
      <c r="I156" s="350"/>
      <c r="J156" s="351"/>
      <c r="K156" s="351"/>
      <c r="L156" s="351"/>
      <c r="M156" s="352"/>
      <c r="N156" s="352"/>
      <c r="O156" s="351"/>
      <c r="P156" s="351"/>
      <c r="R156" s="351"/>
      <c r="S156" s="283"/>
      <c r="T156" s="351"/>
      <c r="U156" s="351"/>
      <c r="V156" s="351"/>
      <c r="W156" s="351"/>
      <c r="X156" s="351"/>
    </row>
    <row r="157" spans="1:24" ht="18.75">
      <c r="A157" s="276" t="s">
        <v>943</v>
      </c>
      <c r="B157" s="277" t="s">
        <v>224</v>
      </c>
      <c r="C157" s="291" t="s">
        <v>1285</v>
      </c>
      <c r="D157" s="292"/>
      <c r="E157" s="274"/>
      <c r="F157" s="278" t="s">
        <v>1434</v>
      </c>
      <c r="G157" s="279">
        <v>3.2498925016774001</v>
      </c>
      <c r="H157" s="280">
        <v>3.1754561116773998</v>
      </c>
      <c r="I157" s="279">
        <v>2.5041684615599826E-2</v>
      </c>
      <c r="J157" s="281">
        <v>25000</v>
      </c>
      <c r="K157" s="282">
        <v>15438.7698</v>
      </c>
      <c r="L157" s="281">
        <v>1</v>
      </c>
      <c r="M157" s="283">
        <v>7.692562134623375E-3</v>
      </c>
      <c r="N157" s="284" t="e">
        <v>#N/A</v>
      </c>
      <c r="O157" s="282" t="e">
        <v>#N/A</v>
      </c>
      <c r="P157" s="285" t="e">
        <v>#N/A</v>
      </c>
      <c r="R157" s="286">
        <v>1.6219999999999999</v>
      </c>
      <c r="S157" s="298"/>
      <c r="T157" s="287">
        <v>-2.1999999999999999E-2</v>
      </c>
      <c r="U157" s="283" t="s">
        <v>1482</v>
      </c>
      <c r="V157" s="287" t="s">
        <v>1926</v>
      </c>
      <c r="W157" s="283" t="s">
        <v>1750</v>
      </c>
      <c r="X157" s="287" t="s">
        <v>1763</v>
      </c>
    </row>
    <row r="158" spans="1:24" ht="18.75">
      <c r="A158" s="276" t="s">
        <v>223</v>
      </c>
      <c r="B158" s="277" t="s">
        <v>224</v>
      </c>
      <c r="C158" s="291" t="s">
        <v>589</v>
      </c>
      <c r="D158" s="292"/>
      <c r="E158" s="274"/>
      <c r="F158" s="278" t="s">
        <v>1435</v>
      </c>
      <c r="G158" s="279">
        <v>4.1487604152422808</v>
      </c>
      <c r="H158" s="280">
        <v>3.9847232452422805</v>
      </c>
      <c r="I158" s="279">
        <v>-6.9562857816000231E-2</v>
      </c>
      <c r="J158" s="281">
        <v>81336.53</v>
      </c>
      <c r="K158" s="282">
        <v>57372.899999999994</v>
      </c>
      <c r="L158" s="281">
        <v>90</v>
      </c>
      <c r="M158" s="283">
        <v>1.9605019779203151E-2</v>
      </c>
      <c r="N158" s="284" t="e">
        <v>#N/A</v>
      </c>
      <c r="O158" s="282" t="e">
        <v>#N/A</v>
      </c>
      <c r="P158" s="285" t="e">
        <v>#N/A</v>
      </c>
      <c r="R158" s="286">
        <v>1.4062000000000001</v>
      </c>
      <c r="S158" s="298"/>
      <c r="T158" s="287" t="s">
        <v>1616</v>
      </c>
      <c r="U158" s="283" t="s">
        <v>2111</v>
      </c>
      <c r="V158" s="287" t="s">
        <v>1686</v>
      </c>
      <c r="W158" s="283" t="s">
        <v>1982</v>
      </c>
      <c r="X158" s="287" t="s">
        <v>2112</v>
      </c>
    </row>
    <row r="159" spans="1:24" ht="18.75">
      <c r="A159" s="276" t="s">
        <v>1263</v>
      </c>
      <c r="B159" s="277" t="s">
        <v>224</v>
      </c>
      <c r="C159" s="291" t="s">
        <v>1266</v>
      </c>
      <c r="D159" s="293"/>
      <c r="E159" s="274"/>
      <c r="F159" s="278" t="s">
        <v>1520</v>
      </c>
      <c r="G159" s="279">
        <v>2.2246732876839799</v>
      </c>
      <c r="H159" s="280">
        <v>2.03560296768398</v>
      </c>
      <c r="I159" s="279">
        <v>-0.32410239494289972</v>
      </c>
      <c r="J159" s="281">
        <v>400819.73</v>
      </c>
      <c r="K159" s="282">
        <v>382662.95</v>
      </c>
      <c r="L159" s="281">
        <v>12</v>
      </c>
      <c r="M159" s="283">
        <v>0.18017015452065668</v>
      </c>
      <c r="N159" s="284" t="e">
        <v>#N/A</v>
      </c>
      <c r="O159" s="282" t="e">
        <v>#N/A</v>
      </c>
      <c r="P159" s="285" t="e">
        <v>#N/A</v>
      </c>
      <c r="R159" s="286">
        <v>1.0478019999999999</v>
      </c>
      <c r="S159" s="298"/>
      <c r="T159" s="287" t="s">
        <v>2206</v>
      </c>
      <c r="U159" s="283" t="s">
        <v>1771</v>
      </c>
      <c r="V159" s="287" t="s">
        <v>2207</v>
      </c>
      <c r="W159" s="283" t="s">
        <v>1443</v>
      </c>
      <c r="X159" s="287" t="s">
        <v>2208</v>
      </c>
    </row>
    <row r="160" spans="1:24" ht="18.75">
      <c r="A160" s="276" t="s">
        <v>533</v>
      </c>
      <c r="B160" s="277" t="s">
        <v>224</v>
      </c>
      <c r="C160" s="291" t="s">
        <v>535</v>
      </c>
      <c r="D160" s="293"/>
      <c r="E160" s="274"/>
      <c r="F160" s="278" t="s">
        <v>1591</v>
      </c>
      <c r="G160" s="279">
        <v>7.2807381393255</v>
      </c>
      <c r="H160" s="280">
        <v>6.9214769193254995</v>
      </c>
      <c r="I160" s="279">
        <v>0.10688689217475048</v>
      </c>
      <c r="J160" s="281">
        <v>395390.37</v>
      </c>
      <c r="K160" s="282">
        <v>298647.3089</v>
      </c>
      <c r="L160" s="281">
        <v>9</v>
      </c>
      <c r="M160" s="283">
        <v>5.430635773924835E-2</v>
      </c>
      <c r="N160" s="284" t="e">
        <v>#N/A</v>
      </c>
      <c r="O160" s="282" t="e">
        <v>#N/A</v>
      </c>
      <c r="P160" s="285" t="e">
        <v>#N/A</v>
      </c>
      <c r="R160" s="286">
        <v>1.3274999999999999</v>
      </c>
      <c r="S160" s="298"/>
      <c r="T160" s="287" t="s">
        <v>1535</v>
      </c>
      <c r="U160" s="283" t="s">
        <v>2010</v>
      </c>
      <c r="V160" s="287" t="s">
        <v>1753</v>
      </c>
      <c r="W160" s="283" t="s">
        <v>1942</v>
      </c>
      <c r="X160" s="287" t="s">
        <v>2280</v>
      </c>
    </row>
    <row r="161" spans="1:24" s="353" customFormat="1" ht="18.75">
      <c r="A161" s="276" t="s">
        <v>213</v>
      </c>
      <c r="B161" s="277" t="s">
        <v>224</v>
      </c>
      <c r="C161" s="291" t="s">
        <v>586</v>
      </c>
      <c r="D161" s="293"/>
      <c r="E161" s="274"/>
      <c r="F161" s="278" t="s">
        <v>1466</v>
      </c>
      <c r="G161" s="279">
        <v>0.11834248712329999</v>
      </c>
      <c r="H161" s="280">
        <v>0.11834248712329999</v>
      </c>
      <c r="I161" s="279">
        <v>-2.627827773999918E-4</v>
      </c>
      <c r="J161" s="281" t="s">
        <v>1405</v>
      </c>
      <c r="K161" s="282" t="s">
        <v>1405</v>
      </c>
      <c r="L161" s="281" t="s">
        <v>1405</v>
      </c>
      <c r="M161" s="283">
        <v>0</v>
      </c>
      <c r="N161" s="284" t="e">
        <v>#N/A</v>
      </c>
      <c r="O161" s="282" t="e">
        <v>#N/A</v>
      </c>
      <c r="P161" s="285" t="e">
        <v>#N/A</v>
      </c>
      <c r="Q161" s="172"/>
      <c r="R161" s="286">
        <v>1.4409999999999998</v>
      </c>
      <c r="S161" s="298"/>
      <c r="T161" s="287" t="s">
        <v>1736</v>
      </c>
      <c r="U161" s="283" t="s">
        <v>2302</v>
      </c>
      <c r="V161" s="287" t="s">
        <v>2303</v>
      </c>
      <c r="W161" s="283" t="s">
        <v>1638</v>
      </c>
      <c r="X161" s="287" t="s">
        <v>1789</v>
      </c>
    </row>
    <row r="162" spans="1:24" ht="18.75">
      <c r="A162" s="276" t="s">
        <v>214</v>
      </c>
      <c r="B162" s="277" t="s">
        <v>224</v>
      </c>
      <c r="C162" s="291" t="s">
        <v>587</v>
      </c>
      <c r="D162" s="293"/>
      <c r="E162" s="274"/>
      <c r="F162" s="278" t="s">
        <v>1515</v>
      </c>
      <c r="G162" s="279">
        <v>0.26435471796970006</v>
      </c>
      <c r="H162" s="280">
        <v>0.26435471796970006</v>
      </c>
      <c r="I162" s="279">
        <v>0</v>
      </c>
      <c r="J162" s="281" t="s">
        <v>1405</v>
      </c>
      <c r="K162" s="282" t="s">
        <v>1405</v>
      </c>
      <c r="L162" s="281" t="s">
        <v>1405</v>
      </c>
      <c r="M162" s="283">
        <v>0</v>
      </c>
      <c r="N162" s="284" t="e">
        <v>#N/A</v>
      </c>
      <c r="O162" s="282" t="e">
        <v>#N/A</v>
      </c>
      <c r="P162" s="285" t="e">
        <v>#N/A</v>
      </c>
      <c r="R162" s="286">
        <v>1.0015000000000001</v>
      </c>
      <c r="S162" s="298"/>
      <c r="T162" s="287" t="s">
        <v>1602</v>
      </c>
      <c r="U162" s="283" t="s">
        <v>2277</v>
      </c>
      <c r="V162" s="287" t="s">
        <v>1562</v>
      </c>
      <c r="W162" s="283" t="s">
        <v>1665</v>
      </c>
      <c r="X162" s="287" t="s">
        <v>2280</v>
      </c>
    </row>
    <row r="163" spans="1:24" ht="18.75">
      <c r="A163" s="276" t="s">
        <v>367</v>
      </c>
      <c r="B163" s="277" t="s">
        <v>224</v>
      </c>
      <c r="C163" s="291" t="s">
        <v>376</v>
      </c>
      <c r="D163" s="293"/>
      <c r="E163" s="274"/>
      <c r="F163" s="278" t="s">
        <v>1463</v>
      </c>
      <c r="G163" s="279">
        <v>2.1024037609670199</v>
      </c>
      <c r="H163" s="280">
        <v>1.8938988909670198</v>
      </c>
      <c r="I163" s="279">
        <v>-0.17271883527360032</v>
      </c>
      <c r="J163" s="281">
        <v>173868.72</v>
      </c>
      <c r="K163" s="282">
        <v>119141.088</v>
      </c>
      <c r="L163" s="281">
        <v>4</v>
      </c>
      <c r="M163" s="283">
        <v>8.2699966213924336E-2</v>
      </c>
      <c r="N163" s="284" t="e">
        <v>#N/A</v>
      </c>
      <c r="O163" s="282" t="e">
        <v>#N/A</v>
      </c>
      <c r="P163" s="285" t="e">
        <v>#N/A</v>
      </c>
      <c r="R163" s="286">
        <v>1.4497</v>
      </c>
      <c r="S163" s="298"/>
      <c r="T163" s="287" t="s">
        <v>1817</v>
      </c>
      <c r="U163" s="283" t="s">
        <v>1735</v>
      </c>
      <c r="V163" s="287" t="s">
        <v>2323</v>
      </c>
      <c r="W163" s="283" t="s">
        <v>1994</v>
      </c>
      <c r="X163" s="287" t="s">
        <v>1672</v>
      </c>
    </row>
    <row r="164" spans="1:24" ht="18.75">
      <c r="A164" s="347" t="s">
        <v>801</v>
      </c>
      <c r="B164" s="364"/>
      <c r="C164" s="364"/>
      <c r="D164" s="364"/>
      <c r="E164" s="274"/>
      <c r="F164" s="349"/>
      <c r="G164" s="350"/>
      <c r="H164" s="350"/>
      <c r="I164" s="350"/>
      <c r="J164" s="351"/>
      <c r="K164" s="351"/>
      <c r="L164" s="351"/>
      <c r="M164" s="352"/>
      <c r="N164" s="352"/>
      <c r="O164" s="351"/>
      <c r="P164" s="351"/>
      <c r="R164" s="351"/>
      <c r="S164" s="298"/>
      <c r="T164" s="365"/>
      <c r="U164" s="365"/>
      <c r="V164" s="365"/>
      <c r="W164" s="365"/>
      <c r="X164" s="365"/>
    </row>
    <row r="165" spans="1:24" ht="18.75">
      <c r="A165" s="276" t="s">
        <v>316</v>
      </c>
      <c r="B165" s="277" t="s">
        <v>224</v>
      </c>
      <c r="C165" s="288" t="s">
        <v>385</v>
      </c>
      <c r="D165" s="289"/>
      <c r="E165" s="274"/>
      <c r="F165" s="278" t="s">
        <v>1493</v>
      </c>
      <c r="G165" s="279">
        <v>0.84868729333735748</v>
      </c>
      <c r="H165" s="280">
        <v>0.84848060333735753</v>
      </c>
      <c r="I165" s="279">
        <v>0</v>
      </c>
      <c r="J165" s="281" t="s">
        <v>1405</v>
      </c>
      <c r="K165" s="282" t="s">
        <v>1405</v>
      </c>
      <c r="L165" s="281" t="s">
        <v>1405</v>
      </c>
      <c r="M165" s="283">
        <v>0</v>
      </c>
      <c r="N165" s="284" t="e">
        <v>#N/A</v>
      </c>
      <c r="O165" s="282" t="e">
        <v>#N/A</v>
      </c>
      <c r="P165" s="285" t="e">
        <v>#N/A</v>
      </c>
      <c r="R165" s="286">
        <v>0.981429</v>
      </c>
      <c r="S165" s="298"/>
      <c r="T165" s="287" t="s">
        <v>2040</v>
      </c>
      <c r="U165" s="283" t="s">
        <v>2041</v>
      </c>
      <c r="V165" s="287" t="s">
        <v>1673</v>
      </c>
      <c r="W165" s="283" t="s">
        <v>2042</v>
      </c>
      <c r="X165" s="287" t="s">
        <v>2033</v>
      </c>
    </row>
    <row r="166" spans="1:24" ht="18.75">
      <c r="A166" s="276" t="s">
        <v>320</v>
      </c>
      <c r="B166" s="277" t="s">
        <v>224</v>
      </c>
      <c r="C166" s="288" t="s">
        <v>325</v>
      </c>
      <c r="D166" s="289"/>
      <c r="E166" s="274"/>
      <c r="F166" s="278" t="s">
        <v>1498</v>
      </c>
      <c r="G166" s="279">
        <v>4.5624905275674997E-2</v>
      </c>
      <c r="H166" s="280">
        <v>4.4514515275674994E-2</v>
      </c>
      <c r="I166" s="279">
        <v>0</v>
      </c>
      <c r="J166" s="281" t="s">
        <v>1405</v>
      </c>
      <c r="K166" s="282" t="s">
        <v>1405</v>
      </c>
      <c r="L166" s="281" t="s">
        <v>1405</v>
      </c>
      <c r="M166" s="283">
        <v>0</v>
      </c>
      <c r="N166" s="284" t="e">
        <v>#N/A</v>
      </c>
      <c r="O166" s="282" t="e">
        <v>#N/A</v>
      </c>
      <c r="P166" s="285" t="e">
        <v>#N/A</v>
      </c>
      <c r="R166" s="286">
        <v>0.980375</v>
      </c>
      <c r="S166" s="298"/>
      <c r="T166" s="287" t="s">
        <v>1544</v>
      </c>
      <c r="U166" s="283" t="s">
        <v>1486</v>
      </c>
      <c r="V166" s="287" t="s">
        <v>2044</v>
      </c>
      <c r="W166" s="283" t="s">
        <v>1633</v>
      </c>
      <c r="X166" s="287" t="s">
        <v>1564</v>
      </c>
    </row>
    <row r="167" spans="1:24" ht="18.75">
      <c r="A167" s="276" t="s">
        <v>497</v>
      </c>
      <c r="B167" s="277" t="s">
        <v>224</v>
      </c>
      <c r="C167" s="288" t="s">
        <v>501</v>
      </c>
      <c r="D167" s="289"/>
      <c r="E167" s="274"/>
      <c r="F167" s="278" t="s">
        <v>1471</v>
      </c>
      <c r="G167" s="279">
        <v>4.6232643535209998E-2</v>
      </c>
      <c r="H167" s="280">
        <v>4.5699143535209999E-2</v>
      </c>
      <c r="I167" s="279">
        <v>0</v>
      </c>
      <c r="J167" s="281" t="s">
        <v>1405</v>
      </c>
      <c r="K167" s="282" t="s">
        <v>1405</v>
      </c>
      <c r="L167" s="281" t="s">
        <v>1405</v>
      </c>
      <c r="M167" s="283">
        <v>0</v>
      </c>
      <c r="N167" s="284" t="e">
        <v>#N/A</v>
      </c>
      <c r="O167" s="282" t="e">
        <v>#N/A</v>
      </c>
      <c r="P167" s="285" t="e">
        <v>#N/A</v>
      </c>
      <c r="R167" s="286">
        <v>0.97029700000000008</v>
      </c>
      <c r="S167" s="298"/>
      <c r="T167" s="287" t="s">
        <v>1833</v>
      </c>
      <c r="U167" s="283" t="s">
        <v>1566</v>
      </c>
      <c r="V167" s="287" t="s">
        <v>1972</v>
      </c>
      <c r="W167" s="283" t="s">
        <v>1467</v>
      </c>
      <c r="X167" s="287" t="s">
        <v>1723</v>
      </c>
    </row>
    <row r="168" spans="1:24" s="193" customFormat="1" ht="18.75">
      <c r="A168" s="608" t="s">
        <v>1403</v>
      </c>
      <c r="B168" s="277" t="s">
        <v>224</v>
      </c>
      <c r="C168" s="482" t="s">
        <v>965</v>
      </c>
      <c r="D168" s="483"/>
      <c r="E168" s="274"/>
      <c r="F168" s="278" t="s">
        <v>1505</v>
      </c>
      <c r="G168" s="279">
        <v>7.8267849918559991</v>
      </c>
      <c r="H168" s="280">
        <v>7.8062173118559999</v>
      </c>
      <c r="I168" s="279">
        <v>-0.12826244401600032</v>
      </c>
      <c r="J168" s="281">
        <v>230209.44</v>
      </c>
      <c r="K168" s="282">
        <v>240238.39</v>
      </c>
      <c r="L168" s="281">
        <v>4</v>
      </c>
      <c r="M168" s="283">
        <v>2.9413027218652323E-2</v>
      </c>
      <c r="N168" s="284" t="e">
        <v>#N/A</v>
      </c>
      <c r="O168" s="282" t="e">
        <v>#N/A</v>
      </c>
      <c r="P168" s="285" t="e">
        <v>#N/A</v>
      </c>
      <c r="Q168" s="172"/>
      <c r="R168" s="286">
        <v>0.96560000000000001</v>
      </c>
      <c r="S168" s="298"/>
      <c r="T168" s="287" t="s">
        <v>1508</v>
      </c>
      <c r="U168" s="283" t="s">
        <v>1605</v>
      </c>
      <c r="V168" s="287" t="s">
        <v>1718</v>
      </c>
      <c r="W168" s="283" t="s">
        <v>1835</v>
      </c>
      <c r="X168" s="287" t="s">
        <v>1455</v>
      </c>
    </row>
    <row r="169" spans="1:24" ht="18.75">
      <c r="A169" s="276" t="s">
        <v>201</v>
      </c>
      <c r="B169" s="277" t="s">
        <v>224</v>
      </c>
      <c r="C169" s="288" t="s">
        <v>1196</v>
      </c>
      <c r="D169" s="289"/>
      <c r="E169" s="274"/>
      <c r="F169" s="278" t="s">
        <v>157</v>
      </c>
      <c r="G169" s="279">
        <v>0</v>
      </c>
      <c r="H169" s="280">
        <v>0</v>
      </c>
      <c r="I169" s="279">
        <v>0</v>
      </c>
      <c r="J169" s="281" t="s">
        <v>1405</v>
      </c>
      <c r="K169" s="282" t="s">
        <v>1405</v>
      </c>
      <c r="L169" s="281" t="s">
        <v>1405</v>
      </c>
      <c r="M169" s="283" t="e">
        <v>#DIV/0!</v>
      </c>
      <c r="N169" s="284" t="e">
        <v>#N/A</v>
      </c>
      <c r="O169" s="282" t="e">
        <v>#N/A</v>
      </c>
      <c r="P169" s="285" t="e">
        <v>#N/A</v>
      </c>
      <c r="R169" s="286">
        <v>0.74670000000000003</v>
      </c>
      <c r="S169" s="298"/>
      <c r="T169" s="287" t="s">
        <v>157</v>
      </c>
      <c r="U169" s="283" t="s">
        <v>157</v>
      </c>
      <c r="V169" s="287" t="s">
        <v>157</v>
      </c>
      <c r="W169" s="283" t="s">
        <v>157</v>
      </c>
      <c r="X169" s="287" t="s">
        <v>157</v>
      </c>
    </row>
    <row r="170" spans="1:24" s="193" customFormat="1" ht="18.75">
      <c r="A170" s="276" t="s">
        <v>689</v>
      </c>
      <c r="B170" s="277" t="s">
        <v>224</v>
      </c>
      <c r="C170" s="288" t="s">
        <v>694</v>
      </c>
      <c r="D170" s="289"/>
      <c r="E170" s="274"/>
      <c r="F170" s="278" t="s">
        <v>1535</v>
      </c>
      <c r="G170" s="279">
        <v>58.02876828409849</v>
      </c>
      <c r="H170" s="280">
        <v>56.578662364098491</v>
      </c>
      <c r="I170" s="279">
        <v>-0.98650855618000344</v>
      </c>
      <c r="J170" s="281">
        <v>3168828.4200000004</v>
      </c>
      <c r="K170" s="282">
        <v>3134814.4970000004</v>
      </c>
      <c r="L170" s="281">
        <v>46</v>
      </c>
      <c r="M170" s="283">
        <v>5.4607886979195941E-2</v>
      </c>
      <c r="N170" s="284" t="e">
        <v>#N/A</v>
      </c>
      <c r="O170" s="282" t="e">
        <v>#N/A</v>
      </c>
      <c r="P170" s="285" t="e">
        <v>#N/A</v>
      </c>
      <c r="Q170" s="172"/>
      <c r="R170" s="286">
        <v>1.0149999999999999</v>
      </c>
      <c r="S170" s="298"/>
      <c r="T170" s="287" t="s">
        <v>1455</v>
      </c>
      <c r="U170" s="283" t="s">
        <v>1630</v>
      </c>
      <c r="V170" s="287" t="s">
        <v>1946</v>
      </c>
      <c r="W170" s="283" t="s">
        <v>1443</v>
      </c>
      <c r="X170" s="287" t="s">
        <v>1467</v>
      </c>
    </row>
    <row r="171" spans="1:24" s="193" customFormat="1" ht="18.75">
      <c r="A171" s="276" t="s">
        <v>991</v>
      </c>
      <c r="B171" s="277" t="s">
        <v>224</v>
      </c>
      <c r="C171" s="494" t="s">
        <v>993</v>
      </c>
      <c r="D171" s="495"/>
      <c r="E171" s="274"/>
      <c r="F171" s="278" t="s">
        <v>1535</v>
      </c>
      <c r="G171" s="279">
        <v>1.0985910664614</v>
      </c>
      <c r="H171" s="280">
        <v>1.0538034164614003</v>
      </c>
      <c r="I171" s="279">
        <v>1.387382731791997E-2</v>
      </c>
      <c r="J171" s="281">
        <v>67143.69</v>
      </c>
      <c r="K171" s="282">
        <v>73834.698399999994</v>
      </c>
      <c r="L171" s="281">
        <v>2</v>
      </c>
      <c r="M171" s="283">
        <v>6.1118001092319234E-2</v>
      </c>
      <c r="N171" s="284" t="e">
        <v>#N/A</v>
      </c>
      <c r="O171" s="282" t="e">
        <v>#N/A</v>
      </c>
      <c r="P171" s="285" t="e">
        <v>#N/A</v>
      </c>
      <c r="Q171" s="172"/>
      <c r="R171" s="286">
        <v>0.91720000000000002</v>
      </c>
      <c r="S171" s="298"/>
      <c r="T171" s="287" t="s">
        <v>1554</v>
      </c>
      <c r="U171" s="283" t="s">
        <v>2188</v>
      </c>
      <c r="V171" s="287" t="s">
        <v>1590</v>
      </c>
      <c r="W171" s="283" t="s">
        <v>2189</v>
      </c>
      <c r="X171" s="287" t="s">
        <v>1513</v>
      </c>
    </row>
    <row r="172" spans="1:24" s="193" customFormat="1" ht="18.75">
      <c r="A172" s="276" t="s">
        <v>243</v>
      </c>
      <c r="B172" s="277" t="s">
        <v>224</v>
      </c>
      <c r="C172" s="288" t="s">
        <v>1173</v>
      </c>
      <c r="D172" s="289"/>
      <c r="E172" s="274"/>
      <c r="F172" s="278" t="s">
        <v>1544</v>
      </c>
      <c r="G172" s="279">
        <v>8.4418104996734389</v>
      </c>
      <c r="H172" s="280">
        <v>8.4110426496734387</v>
      </c>
      <c r="I172" s="279">
        <v>3.2858708011199694E-2</v>
      </c>
      <c r="J172" s="281">
        <v>106040.73000000001</v>
      </c>
      <c r="K172" s="282">
        <v>94182.424400000004</v>
      </c>
      <c r="L172" s="281">
        <v>15</v>
      </c>
      <c r="M172" s="283">
        <v>1.256137294293707E-2</v>
      </c>
      <c r="N172" s="284" t="e">
        <v>#N/A</v>
      </c>
      <c r="O172" s="282" t="e">
        <v>#N/A</v>
      </c>
      <c r="P172" s="285" t="e">
        <v>#N/A</v>
      </c>
      <c r="Q172" s="172"/>
      <c r="R172" s="286">
        <v>1.1375999999999999</v>
      </c>
      <c r="S172" s="298"/>
      <c r="T172" s="287" t="s">
        <v>1561</v>
      </c>
      <c r="U172" s="283" t="s">
        <v>2268</v>
      </c>
      <c r="V172" s="287" t="s">
        <v>2064</v>
      </c>
      <c r="W172" s="283" t="s">
        <v>2189</v>
      </c>
      <c r="X172" s="287" t="s">
        <v>1578</v>
      </c>
    </row>
    <row r="173" spans="1:24" s="193" customFormat="1" ht="18.75">
      <c r="A173" s="276" t="s">
        <v>930</v>
      </c>
      <c r="B173" s="277" t="s">
        <v>224</v>
      </c>
      <c r="C173" s="453" t="s">
        <v>1177</v>
      </c>
      <c r="D173" s="454"/>
      <c r="E173" s="274"/>
      <c r="F173" s="278" t="s">
        <v>1608</v>
      </c>
      <c r="G173" s="279">
        <v>0</v>
      </c>
      <c r="H173" s="280">
        <v>0</v>
      </c>
      <c r="I173" s="279">
        <v>0</v>
      </c>
      <c r="J173" s="281" t="s">
        <v>1405</v>
      </c>
      <c r="K173" s="282" t="s">
        <v>1405</v>
      </c>
      <c r="L173" s="281" t="s">
        <v>1405</v>
      </c>
      <c r="M173" s="283" t="e">
        <v>#DIV/0!</v>
      </c>
      <c r="N173" s="284" t="e">
        <v>#N/A</v>
      </c>
      <c r="O173" s="282" t="e">
        <v>#N/A</v>
      </c>
      <c r="P173" s="285" t="e">
        <v>#N/A</v>
      </c>
      <c r="Q173" s="172"/>
      <c r="R173" s="286">
        <v>1.0744</v>
      </c>
      <c r="S173" s="298"/>
      <c r="T173" s="287" t="s">
        <v>1592</v>
      </c>
      <c r="U173" s="283" t="s">
        <v>1517</v>
      </c>
      <c r="V173" s="287" t="s">
        <v>1971</v>
      </c>
      <c r="W173" s="283" t="s">
        <v>1571</v>
      </c>
      <c r="X173" s="287" t="s">
        <v>1673</v>
      </c>
    </row>
    <row r="174" spans="1:24" s="193" customFormat="1" ht="18" customHeight="1">
      <c r="A174" s="276" t="s">
        <v>1264</v>
      </c>
      <c r="B174" s="277" t="s">
        <v>224</v>
      </c>
      <c r="C174" s="555" t="s">
        <v>1267</v>
      </c>
      <c r="D174" s="556"/>
      <c r="E174" s="274"/>
      <c r="F174" s="278" t="s">
        <v>1521</v>
      </c>
      <c r="G174" s="279">
        <v>2.4978004545661299</v>
      </c>
      <c r="H174" s="280">
        <v>2.44420118456613</v>
      </c>
      <c r="I174" s="279">
        <v>-8.4245358723780375E-2</v>
      </c>
      <c r="J174" s="281">
        <v>77436.22</v>
      </c>
      <c r="K174" s="282">
        <v>82788.52</v>
      </c>
      <c r="L174" s="281">
        <v>13</v>
      </c>
      <c r="M174" s="283">
        <v>3.1001763915304729E-2</v>
      </c>
      <c r="N174" s="284" t="e">
        <v>#N/A</v>
      </c>
      <c r="O174" s="282" t="e">
        <v>#N/A</v>
      </c>
      <c r="P174" s="285" t="e">
        <v>#N/A</v>
      </c>
      <c r="Q174" s="172"/>
      <c r="R174" s="286">
        <v>0.938809</v>
      </c>
      <c r="S174" s="298"/>
      <c r="T174" s="287" t="s">
        <v>1514</v>
      </c>
      <c r="U174" s="283" t="s">
        <v>1697</v>
      </c>
      <c r="V174" s="287" t="s">
        <v>1628</v>
      </c>
      <c r="W174" s="283" t="s">
        <v>1563</v>
      </c>
      <c r="X174" s="287" t="s">
        <v>2046</v>
      </c>
    </row>
    <row r="175" spans="1:24" s="193" customFormat="1" ht="18" customHeight="1">
      <c r="A175" s="276" t="s">
        <v>206</v>
      </c>
      <c r="B175" s="277" t="s">
        <v>224</v>
      </c>
      <c r="C175" s="288" t="s">
        <v>633</v>
      </c>
      <c r="D175" s="289"/>
      <c r="E175" s="274"/>
      <c r="F175" s="278" t="s">
        <v>1552</v>
      </c>
      <c r="G175" s="279">
        <v>14.034561998226859</v>
      </c>
      <c r="H175" s="280">
        <v>13.389714278226858</v>
      </c>
      <c r="I175" s="279">
        <v>0.3228034818007206</v>
      </c>
      <c r="J175" s="281">
        <v>620272.56000000006</v>
      </c>
      <c r="K175" s="282">
        <v>703977.86010000005</v>
      </c>
      <c r="L175" s="281">
        <v>19</v>
      </c>
      <c r="M175" s="283">
        <v>4.4196075380077124E-2</v>
      </c>
      <c r="N175" s="284" t="e">
        <v>#N/A</v>
      </c>
      <c r="O175" s="282" t="e">
        <v>#N/A</v>
      </c>
      <c r="P175" s="285" t="e">
        <v>#N/A</v>
      </c>
      <c r="Q175" s="172"/>
      <c r="R175" s="286">
        <v>0.88819999999999988</v>
      </c>
      <c r="S175" s="298"/>
      <c r="T175" s="287" t="s">
        <v>1515</v>
      </c>
      <c r="U175" s="283" t="s">
        <v>1831</v>
      </c>
      <c r="V175" s="287" t="s">
        <v>2243</v>
      </c>
      <c r="W175" s="283" t="s">
        <v>2259</v>
      </c>
      <c r="X175" s="287" t="s">
        <v>1544</v>
      </c>
    </row>
    <row r="176" spans="1:24" s="207" customFormat="1" ht="18.75">
      <c r="A176" s="276" t="s">
        <v>207</v>
      </c>
      <c r="B176" s="277" t="s">
        <v>224</v>
      </c>
      <c r="C176" s="288" t="s">
        <v>634</v>
      </c>
      <c r="D176" s="289"/>
      <c r="E176" s="274"/>
      <c r="F176" s="278" t="s">
        <v>1552</v>
      </c>
      <c r="G176" s="279">
        <v>1.12186153082861</v>
      </c>
      <c r="H176" s="280">
        <v>0.97164907082861007</v>
      </c>
      <c r="I176" s="279">
        <v>-0.34841423415941991</v>
      </c>
      <c r="J176" s="281">
        <v>376504.63000000006</v>
      </c>
      <c r="K176" s="282">
        <v>392267.4976</v>
      </c>
      <c r="L176" s="281">
        <v>8</v>
      </c>
      <c r="M176" s="283">
        <v>0.33560704209361086</v>
      </c>
      <c r="N176" s="284" t="e">
        <v>#N/A</v>
      </c>
      <c r="O176" s="282" t="e">
        <v>#N/A</v>
      </c>
      <c r="P176" s="285" t="e">
        <v>#N/A</v>
      </c>
      <c r="Q176" s="172"/>
      <c r="R176" s="286">
        <v>0.9647</v>
      </c>
      <c r="S176" s="298"/>
      <c r="T176" s="287" t="s">
        <v>1592</v>
      </c>
      <c r="U176" s="283" t="s">
        <v>1436</v>
      </c>
      <c r="V176" s="287" t="s">
        <v>1814</v>
      </c>
      <c r="W176" s="283" t="s">
        <v>2157</v>
      </c>
      <c r="X176" s="287" t="s">
        <v>1482</v>
      </c>
    </row>
    <row r="177" spans="1:24" s="207" customFormat="1" ht="18.75">
      <c r="A177" s="276" t="s">
        <v>540</v>
      </c>
      <c r="B177" s="277" t="s">
        <v>224</v>
      </c>
      <c r="C177" s="288" t="s">
        <v>653</v>
      </c>
      <c r="D177" s="289"/>
      <c r="E177" s="274"/>
      <c r="F177" s="278" t="s">
        <v>1583</v>
      </c>
      <c r="G177" s="279">
        <v>2.3042466791679002</v>
      </c>
      <c r="H177" s="280">
        <v>2.3042466791679002</v>
      </c>
      <c r="I177" s="279">
        <v>-0.26196909519498007</v>
      </c>
      <c r="J177" s="281">
        <v>219944.89</v>
      </c>
      <c r="K177" s="282">
        <v>248886.2279</v>
      </c>
      <c r="L177" s="281">
        <v>2</v>
      </c>
      <c r="M177" s="283">
        <v>9.5451972216544792E-2</v>
      </c>
      <c r="N177" s="284" t="e">
        <v>#N/A</v>
      </c>
      <c r="O177" s="282" t="e">
        <v>#N/A</v>
      </c>
      <c r="P177" s="285" t="e">
        <v>#N/A</v>
      </c>
      <c r="Q177" s="172"/>
      <c r="R177" s="286">
        <v>0.88890000000000002</v>
      </c>
      <c r="S177" s="298"/>
      <c r="T177" s="287" t="s">
        <v>1740</v>
      </c>
      <c r="U177" s="283" t="s">
        <v>2260</v>
      </c>
      <c r="V177" s="287" t="s">
        <v>2261</v>
      </c>
      <c r="W177" s="283" t="s">
        <v>1714</v>
      </c>
      <c r="X177" s="287" t="s">
        <v>1512</v>
      </c>
    </row>
    <row r="178" spans="1:24" ht="18.75">
      <c r="A178" s="276" t="s">
        <v>744</v>
      </c>
      <c r="B178" s="277" t="s">
        <v>224</v>
      </c>
      <c r="C178" s="288" t="s">
        <v>747</v>
      </c>
      <c r="D178" s="289"/>
      <c r="E178" s="274"/>
      <c r="F178" s="287" t="s">
        <v>1474</v>
      </c>
      <c r="G178" s="279">
        <v>5.2040583937603211</v>
      </c>
      <c r="H178" s="280">
        <v>4.9540583937603211</v>
      </c>
      <c r="I178" s="279">
        <v>0</v>
      </c>
      <c r="J178" s="281" t="s">
        <v>1405</v>
      </c>
      <c r="K178" s="282" t="s">
        <v>1405</v>
      </c>
      <c r="L178" s="281" t="s">
        <v>1405</v>
      </c>
      <c r="M178" s="283">
        <v>0</v>
      </c>
      <c r="N178" s="284" t="e">
        <v>#N/A</v>
      </c>
      <c r="O178" s="282" t="e">
        <v>#N/A</v>
      </c>
      <c r="P178" s="285" t="e">
        <v>#N/A</v>
      </c>
      <c r="R178" s="286">
        <v>1.0056</v>
      </c>
      <c r="S178" s="298"/>
      <c r="T178" s="287" t="s">
        <v>1500</v>
      </c>
      <c r="U178" s="283" t="s">
        <v>2278</v>
      </c>
      <c r="V178" s="287" t="s">
        <v>2006</v>
      </c>
      <c r="W178" s="283" t="s">
        <v>1465</v>
      </c>
      <c r="X178" s="287" t="s">
        <v>157</v>
      </c>
    </row>
    <row r="179" spans="1:24" ht="18.75">
      <c r="A179" s="276" t="s">
        <v>916</v>
      </c>
      <c r="B179" s="277" t="s">
        <v>224</v>
      </c>
      <c r="C179" s="444" t="s">
        <v>917</v>
      </c>
      <c r="D179" s="445"/>
      <c r="E179" s="274"/>
      <c r="F179" s="287" t="s">
        <v>1439</v>
      </c>
      <c r="G179" s="279">
        <v>23.181352983269733</v>
      </c>
      <c r="H179" s="280">
        <v>22.669873623269734</v>
      </c>
      <c r="I179" s="279">
        <v>2.5443715100219543E-2</v>
      </c>
      <c r="J179" s="281">
        <v>517148.29999999993</v>
      </c>
      <c r="K179" s="282">
        <v>494323.94659999997</v>
      </c>
      <c r="L179" s="281">
        <v>10</v>
      </c>
      <c r="M179" s="283">
        <v>2.2308805718683988E-2</v>
      </c>
      <c r="N179" s="284" t="e">
        <v>#N/A</v>
      </c>
      <c r="O179" s="282" t="e">
        <v>#N/A</v>
      </c>
      <c r="P179" s="285" t="e">
        <v>#N/A</v>
      </c>
      <c r="R179" s="286">
        <v>1.0473000000000001</v>
      </c>
      <c r="S179" s="298"/>
      <c r="T179" s="287" t="s">
        <v>1471</v>
      </c>
      <c r="U179" s="283" t="s">
        <v>1767</v>
      </c>
      <c r="V179" s="287" t="s">
        <v>1656</v>
      </c>
      <c r="W179" s="283" t="s">
        <v>2149</v>
      </c>
      <c r="X179" s="287" t="s">
        <v>157</v>
      </c>
    </row>
    <row r="180" spans="1:24" ht="18.75">
      <c r="A180" s="276" t="s">
        <v>842</v>
      </c>
      <c r="B180" s="277" t="s">
        <v>224</v>
      </c>
      <c r="C180" s="397" t="s">
        <v>843</v>
      </c>
      <c r="D180" s="398"/>
      <c r="E180" s="274"/>
      <c r="F180" s="287" t="s">
        <v>1448</v>
      </c>
      <c r="G180" s="279">
        <v>19.741183350661085</v>
      </c>
      <c r="H180" s="280">
        <v>19.031156160661084</v>
      </c>
      <c r="I180" s="279">
        <v>-9.6063248013285099E-3</v>
      </c>
      <c r="J180" s="281">
        <v>635637.78</v>
      </c>
      <c r="K180" s="282">
        <v>654387.78899999999</v>
      </c>
      <c r="L180" s="281">
        <v>20</v>
      </c>
      <c r="M180" s="283">
        <v>3.2198565238426506E-2</v>
      </c>
      <c r="N180" s="284" t="e">
        <v>#N/A</v>
      </c>
      <c r="O180" s="282" t="e">
        <v>#N/A</v>
      </c>
      <c r="P180" s="285" t="e">
        <v>#N/A</v>
      </c>
      <c r="R180" s="286">
        <v>0.9729000000000001</v>
      </c>
      <c r="S180" s="298"/>
      <c r="T180" s="287" t="s">
        <v>1537</v>
      </c>
      <c r="U180" s="283" t="s">
        <v>1554</v>
      </c>
      <c r="V180" s="287" t="s">
        <v>1717</v>
      </c>
      <c r="W180" s="283" t="s">
        <v>2281</v>
      </c>
      <c r="X180" s="287" t="s">
        <v>2282</v>
      </c>
    </row>
    <row r="181" spans="1:24" s="353" customFormat="1" ht="18.75">
      <c r="A181" s="276" t="s">
        <v>240</v>
      </c>
      <c r="B181" s="277" t="s">
        <v>224</v>
      </c>
      <c r="C181" s="288" t="s">
        <v>937</v>
      </c>
      <c r="D181" s="289"/>
      <c r="E181" s="274"/>
      <c r="F181" s="278" t="s">
        <v>1451</v>
      </c>
      <c r="G181" s="279">
        <v>3.9136406562776203</v>
      </c>
      <c r="H181" s="280">
        <v>3.7560955462776202</v>
      </c>
      <c r="I181" s="279">
        <v>5.0073050047599399E-3</v>
      </c>
      <c r="J181" s="281">
        <v>5000</v>
      </c>
      <c r="K181" s="282">
        <v>4869.9718000000003</v>
      </c>
      <c r="L181" s="281">
        <v>1</v>
      </c>
      <c r="M181" s="283">
        <v>1.277582803106826E-3</v>
      </c>
      <c r="N181" s="284" t="e">
        <v>#N/A</v>
      </c>
      <c r="O181" s="282" t="e">
        <v>#N/A</v>
      </c>
      <c r="P181" s="285" t="e">
        <v>#N/A</v>
      </c>
      <c r="Q181" s="172"/>
      <c r="R181" s="286">
        <v>1.0282</v>
      </c>
      <c r="S181" s="298"/>
      <c r="T181" s="287" t="s">
        <v>1533</v>
      </c>
      <c r="U181" s="283" t="s">
        <v>1545</v>
      </c>
      <c r="V181" s="287" t="s">
        <v>1722</v>
      </c>
      <c r="W181" s="283" t="s">
        <v>1437</v>
      </c>
      <c r="X181" s="287" t="s">
        <v>1703</v>
      </c>
    </row>
    <row r="182" spans="1:24" ht="18.75">
      <c r="A182" s="276" t="s">
        <v>248</v>
      </c>
      <c r="B182" s="277" t="s">
        <v>224</v>
      </c>
      <c r="C182" s="288" t="s">
        <v>249</v>
      </c>
      <c r="D182" s="289"/>
      <c r="E182" s="274"/>
      <c r="F182" s="278" t="s">
        <v>1541</v>
      </c>
      <c r="G182" s="279">
        <v>10.057241530691151</v>
      </c>
      <c r="H182" s="280">
        <v>9.3399779706911499</v>
      </c>
      <c r="I182" s="279">
        <v>0.52679999969514946</v>
      </c>
      <c r="J182" s="281">
        <v>524715</v>
      </c>
      <c r="K182" s="282">
        <v>532390.09569999995</v>
      </c>
      <c r="L182" s="281">
        <v>7</v>
      </c>
      <c r="M182" s="283">
        <v>5.2172854594249835E-2</v>
      </c>
      <c r="N182" s="284" t="e">
        <v>#N/A</v>
      </c>
      <c r="O182" s="282" t="e">
        <v>#N/A</v>
      </c>
      <c r="P182" s="285" t="e">
        <v>#N/A</v>
      </c>
      <c r="R182" s="286">
        <v>0.98950000000000005</v>
      </c>
      <c r="S182" s="298"/>
      <c r="T182" s="287" t="s">
        <v>1572</v>
      </c>
      <c r="U182" s="283" t="s">
        <v>1723</v>
      </c>
      <c r="V182" s="287" t="s">
        <v>1666</v>
      </c>
      <c r="W182" s="283" t="s">
        <v>1580</v>
      </c>
      <c r="X182" s="287" t="s">
        <v>1650</v>
      </c>
    </row>
    <row r="183" spans="1:24" ht="18.75">
      <c r="A183" s="276" t="s">
        <v>361</v>
      </c>
      <c r="B183" s="277" t="s">
        <v>224</v>
      </c>
      <c r="C183" s="288" t="s">
        <v>371</v>
      </c>
      <c r="D183" s="289"/>
      <c r="E183" s="274"/>
      <c r="F183" s="278" t="s">
        <v>1535</v>
      </c>
      <c r="G183" s="279">
        <v>3.0674441868675992</v>
      </c>
      <c r="H183" s="280">
        <v>3.0672184868675991</v>
      </c>
      <c r="I183" s="279">
        <v>-2.4677528803199969E-2</v>
      </c>
      <c r="J183" s="281">
        <v>24494.52</v>
      </c>
      <c r="K183" s="282">
        <v>25775.567999999999</v>
      </c>
      <c r="L183" s="281">
        <v>1</v>
      </c>
      <c r="M183" s="283">
        <v>7.9853188869308221E-3</v>
      </c>
      <c r="N183" s="284" t="e">
        <v>#N/A</v>
      </c>
      <c r="O183" s="282" t="e">
        <v>#N/A</v>
      </c>
      <c r="P183" s="285" t="e">
        <v>#N/A</v>
      </c>
      <c r="R183" s="286">
        <v>0.95739999999999992</v>
      </c>
      <c r="S183" s="298"/>
      <c r="T183" s="287" t="s">
        <v>1481</v>
      </c>
      <c r="U183" s="283" t="s">
        <v>2313</v>
      </c>
      <c r="V183" s="287" t="s">
        <v>2314</v>
      </c>
      <c r="W183" s="283" t="s">
        <v>2315</v>
      </c>
      <c r="X183" s="287" t="s">
        <v>1574</v>
      </c>
    </row>
    <row r="184" spans="1:24" ht="18.75">
      <c r="A184" s="347" t="s">
        <v>289</v>
      </c>
      <c r="B184" s="364"/>
      <c r="C184" s="364"/>
      <c r="D184" s="364"/>
      <c r="E184" s="274"/>
      <c r="F184" s="349"/>
      <c r="G184" s="350"/>
      <c r="H184" s="350"/>
      <c r="I184" s="350"/>
      <c r="J184" s="351"/>
      <c r="K184" s="351"/>
      <c r="L184" s="351"/>
      <c r="M184" s="352"/>
      <c r="N184" s="352"/>
      <c r="O184" s="351"/>
      <c r="P184" s="351"/>
      <c r="R184" s="351"/>
      <c r="S184" s="298"/>
      <c r="T184" s="351"/>
      <c r="U184" s="351"/>
      <c r="V184" s="351"/>
      <c r="W184" s="351"/>
      <c r="X184" s="351"/>
    </row>
    <row r="185" spans="1:24" ht="18.75">
      <c r="A185" s="276" t="s">
        <v>896</v>
      </c>
      <c r="B185" s="277" t="s">
        <v>224</v>
      </c>
      <c r="C185" s="437" t="s">
        <v>905</v>
      </c>
      <c r="D185" s="438"/>
      <c r="E185" s="274"/>
      <c r="F185" s="278" t="s">
        <v>1451</v>
      </c>
      <c r="G185" s="279">
        <v>0.40033551414940993</v>
      </c>
      <c r="H185" s="280">
        <v>0.29642482414940996</v>
      </c>
      <c r="I185" s="279">
        <v>0</v>
      </c>
      <c r="J185" s="281" t="s">
        <v>1405</v>
      </c>
      <c r="K185" s="282" t="s">
        <v>1405</v>
      </c>
      <c r="L185" s="281" t="s">
        <v>1405</v>
      </c>
      <c r="M185" s="283">
        <v>0</v>
      </c>
      <c r="N185" s="284" t="e">
        <v>#N/A</v>
      </c>
      <c r="O185" s="282" t="e">
        <v>#N/A</v>
      </c>
      <c r="P185" s="285" t="e">
        <v>#N/A</v>
      </c>
      <c r="R185" s="286">
        <v>1.0507</v>
      </c>
      <c r="S185" s="298"/>
      <c r="T185" s="287" t="s">
        <v>1676</v>
      </c>
      <c r="U185" s="283" t="s">
        <v>1543</v>
      </c>
      <c r="V185" s="287" t="s">
        <v>1644</v>
      </c>
      <c r="W185" s="283" t="s">
        <v>1507</v>
      </c>
      <c r="X185" s="287" t="s">
        <v>157</v>
      </c>
    </row>
    <row r="186" spans="1:24" ht="18.75">
      <c r="A186" s="276" t="s">
        <v>308</v>
      </c>
      <c r="B186" s="277" t="s">
        <v>224</v>
      </c>
      <c r="C186" s="288" t="s">
        <v>313</v>
      </c>
      <c r="D186" s="289"/>
      <c r="E186" s="274"/>
      <c r="F186" s="278" t="s">
        <v>1509</v>
      </c>
      <c r="G186" s="279">
        <v>9.8010271233297495</v>
      </c>
      <c r="H186" s="280">
        <v>9.7770495933297497</v>
      </c>
      <c r="I186" s="279">
        <v>-1.5101004765881023E-2</v>
      </c>
      <c r="J186" s="281">
        <v>15043.89</v>
      </c>
      <c r="K186" s="282">
        <v>21152.8292</v>
      </c>
      <c r="L186" s="281">
        <v>1</v>
      </c>
      <c r="M186" s="283">
        <v>1.5349299426169803E-3</v>
      </c>
      <c r="N186" s="284" t="e">
        <v>#N/A</v>
      </c>
      <c r="O186" s="282" t="e">
        <v>#N/A</v>
      </c>
      <c r="P186" s="285" t="e">
        <v>#N/A</v>
      </c>
      <c r="R186" s="286">
        <v>0.71389999999999998</v>
      </c>
      <c r="S186" s="298"/>
      <c r="T186" s="287" t="s">
        <v>1498</v>
      </c>
      <c r="U186" s="283" t="s">
        <v>1715</v>
      </c>
      <c r="V186" s="287" t="s">
        <v>1999</v>
      </c>
      <c r="W186" s="283" t="s">
        <v>1525</v>
      </c>
      <c r="X186" s="287" t="s">
        <v>1719</v>
      </c>
    </row>
    <row r="187" spans="1:24" ht="18.75">
      <c r="A187" s="276" t="s">
        <v>383</v>
      </c>
      <c r="B187" s="277" t="s">
        <v>224</v>
      </c>
      <c r="C187" s="288" t="s">
        <v>475</v>
      </c>
      <c r="D187" s="289"/>
      <c r="E187" s="274"/>
      <c r="F187" s="278" t="s">
        <v>1441</v>
      </c>
      <c r="G187" s="279">
        <v>1.42064415773472</v>
      </c>
      <c r="H187" s="280">
        <v>1.37883332773472</v>
      </c>
      <c r="I187" s="279">
        <v>0.1303526898199999</v>
      </c>
      <c r="J187" s="281">
        <v>130931.36</v>
      </c>
      <c r="K187" s="282">
        <v>161487.47500000001</v>
      </c>
      <c r="L187" s="281">
        <v>6</v>
      </c>
      <c r="M187" s="283">
        <v>9.2163374823415203E-2</v>
      </c>
      <c r="N187" s="284" t="e">
        <v>#N/A</v>
      </c>
      <c r="O187" s="282" t="e">
        <v>#N/A</v>
      </c>
      <c r="P187" s="285" t="e">
        <v>#N/A</v>
      </c>
      <c r="R187" s="286">
        <v>0.80720000000000003</v>
      </c>
      <c r="S187" s="298"/>
      <c r="T187" s="287" t="s">
        <v>1440</v>
      </c>
      <c r="U187" s="283" t="s">
        <v>2066</v>
      </c>
      <c r="V187" s="287" t="s">
        <v>2067</v>
      </c>
      <c r="W187" s="283" t="s">
        <v>1568</v>
      </c>
      <c r="X187" s="287" t="s">
        <v>1550</v>
      </c>
    </row>
    <row r="188" spans="1:24" ht="18.75">
      <c r="A188" s="276" t="s">
        <v>384</v>
      </c>
      <c r="B188" s="277" t="s">
        <v>224</v>
      </c>
      <c r="C188" s="288" t="s">
        <v>476</v>
      </c>
      <c r="D188" s="289"/>
      <c r="E188" s="274"/>
      <c r="F188" s="278" t="s">
        <v>1455</v>
      </c>
      <c r="G188" s="279">
        <v>51.913720107333944</v>
      </c>
      <c r="H188" s="280">
        <v>50.203029947333945</v>
      </c>
      <c r="I188" s="279">
        <v>-2.260437072066773</v>
      </c>
      <c r="J188" s="281">
        <v>1521418.2099999995</v>
      </c>
      <c r="K188" s="282">
        <v>1643706.2264999999</v>
      </c>
      <c r="L188" s="281">
        <v>83</v>
      </c>
      <c r="M188" s="283">
        <v>2.9306668966400388E-2</v>
      </c>
      <c r="N188" s="284" t="e">
        <v>#N/A</v>
      </c>
      <c r="O188" s="282" t="e">
        <v>#N/A</v>
      </c>
      <c r="P188" s="285" t="e">
        <v>#N/A</v>
      </c>
      <c r="R188" s="286">
        <v>0.9294</v>
      </c>
      <c r="S188" s="298"/>
      <c r="T188" s="287" t="s">
        <v>1455</v>
      </c>
      <c r="U188" s="283" t="s">
        <v>2003</v>
      </c>
      <c r="V188" s="287" t="s">
        <v>1585</v>
      </c>
      <c r="W188" s="283" t="s">
        <v>1470</v>
      </c>
      <c r="X188" s="287" t="s">
        <v>2064</v>
      </c>
    </row>
    <row r="189" spans="1:24" ht="18.75">
      <c r="A189" s="276" t="s">
        <v>894</v>
      </c>
      <c r="B189" s="277" t="s">
        <v>224</v>
      </c>
      <c r="C189" s="437" t="s">
        <v>908</v>
      </c>
      <c r="D189" s="438"/>
      <c r="E189" s="274"/>
      <c r="F189" s="278" t="s">
        <v>1506</v>
      </c>
      <c r="G189" s="279">
        <v>0.15038181386712002</v>
      </c>
      <c r="H189" s="280">
        <v>0.15038181386712002</v>
      </c>
      <c r="I189" s="279">
        <v>0.15038181386712002</v>
      </c>
      <c r="J189" s="281">
        <v>150000</v>
      </c>
      <c r="K189" s="282">
        <v>153953.53589999999</v>
      </c>
      <c r="L189" s="281">
        <v>2</v>
      </c>
      <c r="M189" s="283">
        <v>0.99746103696117538</v>
      </c>
      <c r="N189" s="284" t="e">
        <v>#N/A</v>
      </c>
      <c r="O189" s="282" t="e">
        <v>#N/A</v>
      </c>
      <c r="P189" s="285" t="e">
        <v>#N/A</v>
      </c>
      <c r="R189" s="286">
        <v>0.97680000000000011</v>
      </c>
      <c r="S189" s="298"/>
      <c r="T189" s="287" t="s">
        <v>1789</v>
      </c>
      <c r="U189" s="283" t="s">
        <v>1495</v>
      </c>
      <c r="V189" s="287" t="s">
        <v>1947</v>
      </c>
      <c r="W189" s="283" t="s">
        <v>1600</v>
      </c>
      <c r="X189" s="287" t="s">
        <v>1693</v>
      </c>
    </row>
    <row r="190" spans="1:24" ht="18.75">
      <c r="A190" s="276" t="s">
        <v>1221</v>
      </c>
      <c r="B190" s="277" t="s">
        <v>224</v>
      </c>
      <c r="C190" s="546" t="s">
        <v>1229</v>
      </c>
      <c r="D190" s="547"/>
      <c r="E190" s="274"/>
      <c r="F190" s="278" t="s">
        <v>1461</v>
      </c>
      <c r="G190" s="279">
        <v>0.13588732393800002</v>
      </c>
      <c r="H190" s="280">
        <v>0.13588732393800002</v>
      </c>
      <c r="I190" s="279">
        <v>0</v>
      </c>
      <c r="J190" s="281" t="s">
        <v>1405</v>
      </c>
      <c r="K190" s="282" t="s">
        <v>1405</v>
      </c>
      <c r="L190" s="281" t="s">
        <v>1405</v>
      </c>
      <c r="M190" s="283">
        <v>0</v>
      </c>
      <c r="N190" s="284" t="e">
        <v>#N/A</v>
      </c>
      <c r="O190" s="282" t="e">
        <v>#N/A</v>
      </c>
      <c r="P190" s="285" t="e">
        <v>#N/A</v>
      </c>
      <c r="R190" s="286">
        <v>0.80400000000000005</v>
      </c>
      <c r="S190" s="298"/>
      <c r="T190" s="287" t="s">
        <v>2072</v>
      </c>
      <c r="U190" s="283" t="s">
        <v>1708</v>
      </c>
      <c r="V190" s="287" t="s">
        <v>2073</v>
      </c>
      <c r="W190" s="283" t="s">
        <v>1637</v>
      </c>
      <c r="X190" s="287" t="s">
        <v>157</v>
      </c>
    </row>
    <row r="191" spans="1:24" ht="18.75">
      <c r="A191" s="608" t="s">
        <v>1402</v>
      </c>
      <c r="B191" s="277" t="s">
        <v>224</v>
      </c>
      <c r="C191" s="482" t="s">
        <v>964</v>
      </c>
      <c r="D191" s="483"/>
      <c r="E191" s="274"/>
      <c r="F191" s="287" t="s">
        <v>1492</v>
      </c>
      <c r="G191" s="279">
        <v>9.8451391379246402</v>
      </c>
      <c r="H191" s="280">
        <v>9.5225582679246408</v>
      </c>
      <c r="I191" s="279">
        <v>0.40332665472000018</v>
      </c>
      <c r="J191" s="281">
        <v>870107.11</v>
      </c>
      <c r="K191" s="282">
        <v>940946.65999999992</v>
      </c>
      <c r="L191" s="281">
        <v>16</v>
      </c>
      <c r="M191" s="283">
        <v>8.8379361409758508E-2</v>
      </c>
      <c r="N191" s="284" t="e">
        <v>#N/A</v>
      </c>
      <c r="O191" s="282" t="e">
        <v>#N/A</v>
      </c>
      <c r="P191" s="285" t="e">
        <v>#N/A</v>
      </c>
      <c r="R191" s="286">
        <v>0.92799999999999994</v>
      </c>
      <c r="S191" s="298"/>
      <c r="T191" s="287" t="s">
        <v>2007</v>
      </c>
      <c r="U191" s="283" t="s">
        <v>1831</v>
      </c>
      <c r="V191" s="287" t="s">
        <v>1528</v>
      </c>
      <c r="W191" s="283" t="s">
        <v>2202</v>
      </c>
      <c r="X191" s="287" t="s">
        <v>1456</v>
      </c>
    </row>
    <row r="192" spans="1:24" ht="18.75">
      <c r="A192" s="276" t="s">
        <v>1282</v>
      </c>
      <c r="B192" s="277" t="s">
        <v>224</v>
      </c>
      <c r="C192" s="559" t="s">
        <v>1283</v>
      </c>
      <c r="D192" s="560"/>
      <c r="E192" s="274"/>
      <c r="F192" s="278" t="s">
        <v>1535</v>
      </c>
      <c r="G192" s="279">
        <v>0</v>
      </c>
      <c r="H192" s="280">
        <v>0</v>
      </c>
      <c r="I192" s="279">
        <v>0</v>
      </c>
      <c r="J192" s="281" t="s">
        <v>1405</v>
      </c>
      <c r="K192" s="282" t="s">
        <v>1405</v>
      </c>
      <c r="L192" s="281" t="s">
        <v>1405</v>
      </c>
      <c r="M192" s="283" t="e">
        <v>#DIV/0!</v>
      </c>
      <c r="N192" s="284" t="e">
        <v>#N/A</v>
      </c>
      <c r="O192" s="282" t="e">
        <v>#N/A</v>
      </c>
      <c r="P192" s="285" t="e">
        <v>#N/A</v>
      </c>
      <c r="R192" s="286">
        <v>10.028700000000001</v>
      </c>
      <c r="S192" s="298"/>
      <c r="T192" s="287" t="s">
        <v>1495</v>
      </c>
      <c r="U192" s="283" t="s">
        <v>1462</v>
      </c>
      <c r="V192" s="287" t="s">
        <v>1547</v>
      </c>
      <c r="W192" s="283" t="s">
        <v>157</v>
      </c>
      <c r="X192" s="287" t="s">
        <v>157</v>
      </c>
    </row>
    <row r="193" spans="1:24" ht="18.75">
      <c r="A193" s="276" t="s">
        <v>856</v>
      </c>
      <c r="B193" s="277" t="s">
        <v>224</v>
      </c>
      <c r="C193" s="405" t="s">
        <v>857</v>
      </c>
      <c r="D193" s="406"/>
      <c r="E193" s="274"/>
      <c r="F193" s="278" t="s">
        <v>1515</v>
      </c>
      <c r="G193" s="279">
        <v>1.6536123738450001</v>
      </c>
      <c r="H193" s="280">
        <v>1.6532611638450001</v>
      </c>
      <c r="I193" s="279">
        <v>-1.0488893034000057E-2</v>
      </c>
      <c r="J193" s="281">
        <v>14843.79</v>
      </c>
      <c r="K193" s="282">
        <v>14517.66</v>
      </c>
      <c r="L193" s="281">
        <v>2</v>
      </c>
      <c r="M193" s="283">
        <v>8.9765837718576314E-3</v>
      </c>
      <c r="N193" s="284" t="e">
        <v>#N/A</v>
      </c>
      <c r="O193" s="282" t="e">
        <v>#N/A</v>
      </c>
      <c r="P193" s="285" t="e">
        <v>#N/A</v>
      </c>
      <c r="R193" s="286">
        <v>1.0239</v>
      </c>
      <c r="S193" s="298"/>
      <c r="T193" s="287" t="s">
        <v>1737</v>
      </c>
      <c r="U193" s="283" t="s">
        <v>2187</v>
      </c>
      <c r="V193" s="287" t="s">
        <v>1483</v>
      </c>
      <c r="W193" s="283" t="s">
        <v>1561</v>
      </c>
      <c r="X193" s="287" t="s">
        <v>1583</v>
      </c>
    </row>
    <row r="194" spans="1:24" ht="18.75">
      <c r="A194" s="276" t="s">
        <v>341</v>
      </c>
      <c r="B194" s="277" t="s">
        <v>224</v>
      </c>
      <c r="C194" s="288" t="s">
        <v>346</v>
      </c>
      <c r="D194" s="289"/>
      <c r="E194" s="274"/>
      <c r="F194" s="278" t="s">
        <v>1461</v>
      </c>
      <c r="G194" s="279">
        <v>7.5287126212592987</v>
      </c>
      <c r="H194" s="280">
        <v>7.2390409912592988</v>
      </c>
      <c r="I194" s="279">
        <v>0.12949180401420002</v>
      </c>
      <c r="J194" s="281">
        <v>167139.94</v>
      </c>
      <c r="K194" s="282">
        <v>154973.57400000002</v>
      </c>
      <c r="L194" s="281">
        <v>5</v>
      </c>
      <c r="M194" s="283">
        <v>2.2200334693083707E-2</v>
      </c>
      <c r="N194" s="284" t="e">
        <v>#N/A</v>
      </c>
      <c r="O194" s="282" t="e">
        <v>#N/A</v>
      </c>
      <c r="P194" s="285" t="e">
        <v>#N/A</v>
      </c>
      <c r="R194" s="286">
        <v>1.0832999999999999</v>
      </c>
      <c r="S194" s="298"/>
      <c r="T194" s="287" t="s">
        <v>1469</v>
      </c>
      <c r="U194" s="283" t="s">
        <v>2044</v>
      </c>
      <c r="V194" s="287" t="s">
        <v>2184</v>
      </c>
      <c r="W194" s="283" t="s">
        <v>1699</v>
      </c>
      <c r="X194" s="287" t="s">
        <v>2185</v>
      </c>
    </row>
    <row r="195" spans="1:24" ht="18.75">
      <c r="A195" s="608" t="s">
        <v>1401</v>
      </c>
      <c r="B195" s="277" t="s">
        <v>224</v>
      </c>
      <c r="C195" s="402" t="s">
        <v>844</v>
      </c>
      <c r="D195" s="403"/>
      <c r="E195" s="274"/>
      <c r="F195" s="287" t="s">
        <v>1533</v>
      </c>
      <c r="G195" s="279">
        <v>43.86247385522114</v>
      </c>
      <c r="H195" s="280">
        <v>42.541065645221138</v>
      </c>
      <c r="I195" s="279">
        <v>-0.94199897671001021</v>
      </c>
      <c r="J195" s="281">
        <v>2543071.8600000003</v>
      </c>
      <c r="K195" s="282">
        <v>2779400.25</v>
      </c>
      <c r="L195" s="281">
        <v>82</v>
      </c>
      <c r="M195" s="283">
        <v>5.7978304379138153E-2</v>
      </c>
      <c r="N195" s="284" t="e">
        <v>#N/A</v>
      </c>
      <c r="O195" s="282" t="e">
        <v>#N/A</v>
      </c>
      <c r="P195" s="285" t="e">
        <v>#N/A</v>
      </c>
      <c r="R195" s="286">
        <v>0.91900000000000004</v>
      </c>
      <c r="S195" s="298"/>
      <c r="T195" s="287" t="s">
        <v>1474</v>
      </c>
      <c r="U195" s="283" t="s">
        <v>1451</v>
      </c>
      <c r="V195" s="287" t="s">
        <v>1609</v>
      </c>
      <c r="W195" s="283" t="s">
        <v>1505</v>
      </c>
      <c r="X195" s="287" t="s">
        <v>1794</v>
      </c>
    </row>
    <row r="196" spans="1:24" ht="18.75">
      <c r="A196" s="276" t="s">
        <v>990</v>
      </c>
      <c r="B196" s="277" t="s">
        <v>224</v>
      </c>
      <c r="C196" s="494" t="s">
        <v>994</v>
      </c>
      <c r="D196" s="495"/>
      <c r="E196" s="274"/>
      <c r="F196" s="278" t="s">
        <v>1537</v>
      </c>
      <c r="G196" s="279">
        <v>1.14489990759464</v>
      </c>
      <c r="H196" s="280">
        <v>1.1436092975946399</v>
      </c>
      <c r="I196" s="279">
        <v>2.3988795998989391E-4</v>
      </c>
      <c r="J196" s="281">
        <v>238.47</v>
      </c>
      <c r="K196" s="282">
        <v>232.47210000000001</v>
      </c>
      <c r="L196" s="281">
        <v>2</v>
      </c>
      <c r="M196" s="283">
        <v>2.0828895034240145E-4</v>
      </c>
      <c r="N196" s="284" t="e">
        <v>#N/A</v>
      </c>
      <c r="O196" s="282" t="e">
        <v>#N/A</v>
      </c>
      <c r="P196" s="285" t="e">
        <v>#N/A</v>
      </c>
      <c r="R196" s="286">
        <v>1.0319</v>
      </c>
      <c r="S196" s="298"/>
      <c r="T196" s="287" t="s">
        <v>1466</v>
      </c>
      <c r="U196" s="283" t="s">
        <v>2190</v>
      </c>
      <c r="V196" s="287" t="s">
        <v>2184</v>
      </c>
      <c r="W196" s="283" t="s">
        <v>1799</v>
      </c>
      <c r="X196" s="287" t="s">
        <v>2191</v>
      </c>
    </row>
    <row r="197" spans="1:24" ht="18.75">
      <c r="A197" s="276" t="s">
        <v>530</v>
      </c>
      <c r="B197" s="277" t="s">
        <v>224</v>
      </c>
      <c r="C197" s="288" t="s">
        <v>534</v>
      </c>
      <c r="D197" s="289"/>
      <c r="E197" s="274"/>
      <c r="F197" s="278" t="s">
        <v>1552</v>
      </c>
      <c r="G197" s="279">
        <v>6.0633334394827987</v>
      </c>
      <c r="H197" s="280">
        <v>6.0620355594827986</v>
      </c>
      <c r="I197" s="279">
        <v>-6.86234536488005E-2</v>
      </c>
      <c r="J197" s="281">
        <v>53939.77</v>
      </c>
      <c r="K197" s="282">
        <v>57739.544999999998</v>
      </c>
      <c r="L197" s="281">
        <v>2</v>
      </c>
      <c r="M197" s="283">
        <v>8.8960586677880368E-3</v>
      </c>
      <c r="N197" s="284" t="e">
        <v>#N/A</v>
      </c>
      <c r="O197" s="282" t="e">
        <v>#N/A</v>
      </c>
      <c r="P197" s="285" t="e">
        <v>#N/A</v>
      </c>
      <c r="R197" s="286">
        <v>0.93319999999999992</v>
      </c>
      <c r="S197" s="298"/>
      <c r="T197" s="287" t="s">
        <v>1742</v>
      </c>
      <c r="U197" s="283" t="s">
        <v>1589</v>
      </c>
      <c r="V197" s="287" t="s">
        <v>2173</v>
      </c>
      <c r="W197" s="283" t="s">
        <v>1577</v>
      </c>
      <c r="X197" s="287" t="s">
        <v>1581</v>
      </c>
    </row>
    <row r="198" spans="1:24" ht="18.75">
      <c r="A198" s="276" t="s">
        <v>531</v>
      </c>
      <c r="B198" s="277" t="s">
        <v>224</v>
      </c>
      <c r="C198" s="288" t="s">
        <v>1251</v>
      </c>
      <c r="D198" s="289"/>
      <c r="E198" s="274"/>
      <c r="F198" s="278" t="s">
        <v>1555</v>
      </c>
      <c r="G198" s="279">
        <v>0.41799905666390003</v>
      </c>
      <c r="H198" s="280">
        <v>0.36293093666390003</v>
      </c>
      <c r="I198" s="279">
        <v>2.4782941773000312E-3</v>
      </c>
      <c r="J198" s="281">
        <v>48293.509999999995</v>
      </c>
      <c r="K198" s="282">
        <v>56083.570999999996</v>
      </c>
      <c r="L198" s="281">
        <v>6</v>
      </c>
      <c r="M198" s="283">
        <v>0.1155349736562475</v>
      </c>
      <c r="N198" s="284" t="e">
        <v>#N/A</v>
      </c>
      <c r="O198" s="282" t="e">
        <v>#N/A</v>
      </c>
      <c r="P198" s="285" t="e">
        <v>#N/A</v>
      </c>
      <c r="R198" s="286">
        <v>0.86230000000000007</v>
      </c>
      <c r="S198" s="298"/>
      <c r="T198" s="287" t="s">
        <v>1567</v>
      </c>
      <c r="U198" s="283" t="s">
        <v>1658</v>
      </c>
      <c r="V198" s="287" t="s">
        <v>2199</v>
      </c>
      <c r="W198" s="283" t="s">
        <v>1731</v>
      </c>
      <c r="X198" s="287" t="s">
        <v>1497</v>
      </c>
    </row>
    <row r="199" spans="1:24" ht="18.75">
      <c r="A199" s="276" t="s">
        <v>285</v>
      </c>
      <c r="B199" s="277" t="s">
        <v>224</v>
      </c>
      <c r="C199" s="288" t="s">
        <v>286</v>
      </c>
      <c r="D199" s="289"/>
      <c r="E199" s="274"/>
      <c r="F199" s="278" t="s">
        <v>1537</v>
      </c>
      <c r="G199" s="279">
        <v>26.704125491294842</v>
      </c>
      <c r="H199" s="280">
        <v>25.997434001294845</v>
      </c>
      <c r="I199" s="279">
        <v>-0.90896365817370195</v>
      </c>
      <c r="J199" s="281">
        <v>693032.36</v>
      </c>
      <c r="K199" s="282">
        <v>593712.42660000001</v>
      </c>
      <c r="L199" s="281">
        <v>11</v>
      </c>
      <c r="M199" s="283">
        <v>2.5952258209163918E-2</v>
      </c>
      <c r="N199" s="284" t="e">
        <v>#N/A</v>
      </c>
      <c r="O199" s="282" t="e">
        <v>#N/A</v>
      </c>
      <c r="P199" s="285" t="e">
        <v>#N/A</v>
      </c>
      <c r="R199" s="286">
        <v>1.1501999999999999</v>
      </c>
      <c r="S199" s="298"/>
      <c r="T199" s="287" t="s">
        <v>1705</v>
      </c>
      <c r="U199" s="283" t="s">
        <v>1633</v>
      </c>
      <c r="V199" s="287" t="s">
        <v>1442</v>
      </c>
      <c r="W199" s="283" t="s">
        <v>1512</v>
      </c>
      <c r="X199" s="287" t="s">
        <v>1536</v>
      </c>
    </row>
    <row r="200" spans="1:24" ht="18.75">
      <c r="A200" s="276" t="s">
        <v>281</v>
      </c>
      <c r="B200" s="277" t="s">
        <v>224</v>
      </c>
      <c r="C200" s="288" t="s">
        <v>1187</v>
      </c>
      <c r="D200" s="289"/>
      <c r="E200" s="274"/>
      <c r="F200" s="278" t="s">
        <v>1515</v>
      </c>
      <c r="G200" s="279">
        <v>2.04794272652904</v>
      </c>
      <c r="H200" s="280">
        <v>1.9935034565290402</v>
      </c>
      <c r="I200" s="279">
        <v>0</v>
      </c>
      <c r="J200" s="281" t="s">
        <v>1405</v>
      </c>
      <c r="K200" s="282" t="s">
        <v>1405</v>
      </c>
      <c r="L200" s="281" t="s">
        <v>1405</v>
      </c>
      <c r="M200" s="283">
        <v>0</v>
      </c>
      <c r="N200" s="284" t="e">
        <v>#N/A</v>
      </c>
      <c r="O200" s="282" t="e">
        <v>#N/A</v>
      </c>
      <c r="P200" s="285" t="e">
        <v>#N/A</v>
      </c>
      <c r="R200" s="286">
        <v>1.0329000000000002</v>
      </c>
      <c r="S200" s="298"/>
      <c r="T200" s="287" t="s">
        <v>2070</v>
      </c>
      <c r="U200" s="283" t="s">
        <v>2071</v>
      </c>
      <c r="V200" s="287" t="s">
        <v>1565</v>
      </c>
      <c r="W200" s="283" t="s">
        <v>1639</v>
      </c>
      <c r="X200" s="287" t="s">
        <v>1578</v>
      </c>
    </row>
    <row r="201" spans="1:24" ht="18.75">
      <c r="A201" s="276" t="s">
        <v>921</v>
      </c>
      <c r="B201" s="277" t="s">
        <v>224</v>
      </c>
      <c r="C201" s="453" t="s">
        <v>1186</v>
      </c>
      <c r="D201" s="454"/>
      <c r="E201" s="274"/>
      <c r="F201" s="278" t="s">
        <v>1513</v>
      </c>
      <c r="G201" s="279">
        <v>0.56234359571263992</v>
      </c>
      <c r="H201" s="280">
        <v>0.56234359571263992</v>
      </c>
      <c r="I201" s="279">
        <v>-3.4119113588479855E-2</v>
      </c>
      <c r="J201" s="281">
        <v>33534.89</v>
      </c>
      <c r="K201" s="282">
        <v>37211.379200000003</v>
      </c>
      <c r="L201" s="281">
        <v>1</v>
      </c>
      <c r="M201" s="283">
        <v>5.963416362464715E-2</v>
      </c>
      <c r="N201" s="284" t="e">
        <v>#N/A</v>
      </c>
      <c r="O201" s="282" t="e">
        <v>#N/A</v>
      </c>
      <c r="P201" s="285" t="e">
        <v>#N/A</v>
      </c>
      <c r="R201" s="286">
        <v>0.91689999999999994</v>
      </c>
      <c r="S201" s="298"/>
      <c r="T201" s="287" t="s">
        <v>2068</v>
      </c>
      <c r="U201" s="283" t="s">
        <v>1658</v>
      </c>
      <c r="V201" s="287" t="s">
        <v>2069</v>
      </c>
      <c r="W201" s="283" t="s">
        <v>1776</v>
      </c>
      <c r="X201" s="287" t="s">
        <v>1650</v>
      </c>
    </row>
    <row r="202" spans="1:24" ht="18.75">
      <c r="A202" s="276" t="s">
        <v>931</v>
      </c>
      <c r="B202" s="277" t="s">
        <v>224</v>
      </c>
      <c r="C202" s="453" t="s">
        <v>1176</v>
      </c>
      <c r="D202" s="454"/>
      <c r="E202" s="274"/>
      <c r="F202" s="278" t="s">
        <v>1535</v>
      </c>
      <c r="G202" s="279">
        <v>0.95072335053226997</v>
      </c>
      <c r="H202" s="280">
        <v>0.95072335053226997</v>
      </c>
      <c r="I202" s="279">
        <v>0</v>
      </c>
      <c r="J202" s="281" t="s">
        <v>1405</v>
      </c>
      <c r="K202" s="282" t="s">
        <v>1405</v>
      </c>
      <c r="L202" s="281" t="s">
        <v>1405</v>
      </c>
      <c r="M202" s="283">
        <v>0</v>
      </c>
      <c r="N202" s="284" t="e">
        <v>#N/A</v>
      </c>
      <c r="O202" s="282" t="e">
        <v>#N/A</v>
      </c>
      <c r="P202" s="285" t="e">
        <v>#N/A</v>
      </c>
      <c r="R202" s="286">
        <v>0.90229999999999999</v>
      </c>
      <c r="S202" s="298"/>
      <c r="T202" s="287" t="s">
        <v>2337</v>
      </c>
      <c r="U202" s="283" t="s">
        <v>2338</v>
      </c>
      <c r="V202" s="287" t="s">
        <v>1937</v>
      </c>
      <c r="W202" s="283" t="s">
        <v>2339</v>
      </c>
      <c r="X202" s="287" t="s">
        <v>1606</v>
      </c>
    </row>
    <row r="203" spans="1:24" ht="18.75">
      <c r="A203" s="276" t="s">
        <v>932</v>
      </c>
      <c r="B203" s="277" t="s">
        <v>224</v>
      </c>
      <c r="C203" s="453" t="s">
        <v>1175</v>
      </c>
      <c r="D203" s="454"/>
      <c r="E203" s="274"/>
      <c r="F203" s="278" t="s">
        <v>1485</v>
      </c>
      <c r="G203" s="279">
        <v>0.20965496520390001</v>
      </c>
      <c r="H203" s="280">
        <v>0.20965496520390001</v>
      </c>
      <c r="I203" s="279">
        <v>2.4185283109545707E-17</v>
      </c>
      <c r="J203" s="281" t="s">
        <v>1405</v>
      </c>
      <c r="K203" s="282" t="s">
        <v>1405</v>
      </c>
      <c r="L203" s="281" t="s">
        <v>1405</v>
      </c>
      <c r="M203" s="283">
        <v>0</v>
      </c>
      <c r="N203" s="284" t="e">
        <v>#N/A</v>
      </c>
      <c r="O203" s="282" t="e">
        <v>#N/A</v>
      </c>
      <c r="P203" s="285" t="e">
        <v>#N/A</v>
      </c>
      <c r="R203" s="286">
        <v>0.83099999999999996</v>
      </c>
      <c r="S203" s="298"/>
      <c r="T203" s="287" t="s">
        <v>1783</v>
      </c>
      <c r="U203" s="283" t="s">
        <v>1461</v>
      </c>
      <c r="V203" s="287" t="s">
        <v>1488</v>
      </c>
      <c r="W203" s="283" t="s">
        <v>2340</v>
      </c>
      <c r="X203" s="287" t="s">
        <v>2341</v>
      </c>
    </row>
    <row r="204" spans="1:24" ht="18.75">
      <c r="A204" s="276" t="s">
        <v>1088</v>
      </c>
      <c r="B204" s="277" t="s">
        <v>224</v>
      </c>
      <c r="C204" s="518" t="s">
        <v>1091</v>
      </c>
      <c r="D204" s="519"/>
      <c r="E204" s="274"/>
      <c r="F204" s="278" t="s">
        <v>1454</v>
      </c>
      <c r="G204" s="279">
        <v>9.4453777825959997E-2</v>
      </c>
      <c r="H204" s="280">
        <v>9.4453777825959997E-2</v>
      </c>
      <c r="I204" s="279">
        <v>0</v>
      </c>
      <c r="J204" s="281" t="s">
        <v>1405</v>
      </c>
      <c r="K204" s="282" t="s">
        <v>1405</v>
      </c>
      <c r="L204" s="281" t="s">
        <v>1405</v>
      </c>
      <c r="M204" s="283">
        <v>0</v>
      </c>
      <c r="N204" s="284" t="e">
        <v>#N/A</v>
      </c>
      <c r="O204" s="282" t="e">
        <v>#N/A</v>
      </c>
      <c r="P204" s="285" t="e">
        <v>#N/A</v>
      </c>
      <c r="R204" s="286">
        <v>0.96739999999999993</v>
      </c>
      <c r="S204" s="298"/>
      <c r="T204" s="287" t="s">
        <v>1749</v>
      </c>
      <c r="U204" s="283" t="s">
        <v>2192</v>
      </c>
      <c r="V204" s="287" t="s">
        <v>1463</v>
      </c>
      <c r="W204" s="283" t="s">
        <v>1496</v>
      </c>
      <c r="X204" s="287" t="s">
        <v>157</v>
      </c>
    </row>
    <row r="205" spans="1:24" ht="18.75">
      <c r="A205" s="276" t="s">
        <v>272</v>
      </c>
      <c r="B205" s="277" t="s">
        <v>224</v>
      </c>
      <c r="C205" s="288" t="s">
        <v>280</v>
      </c>
      <c r="D205" s="289"/>
      <c r="E205" s="274"/>
      <c r="F205" s="278" t="s">
        <v>1535</v>
      </c>
      <c r="G205" s="279">
        <v>22.03593235235892</v>
      </c>
      <c r="H205" s="280">
        <v>21.564109912358916</v>
      </c>
      <c r="I205" s="279">
        <v>0.17156953036715916</v>
      </c>
      <c r="J205" s="281">
        <v>446364.67000000004</v>
      </c>
      <c r="K205" s="282">
        <v>446995.8113</v>
      </c>
      <c r="L205" s="281">
        <v>8</v>
      </c>
      <c r="M205" s="283">
        <v>2.025621892745633E-2</v>
      </c>
      <c r="N205" s="284" t="e">
        <v>#N/A</v>
      </c>
      <c r="O205" s="282" t="e">
        <v>#N/A</v>
      </c>
      <c r="P205" s="285" t="e">
        <v>#N/A</v>
      </c>
      <c r="R205" s="286">
        <v>1.0041</v>
      </c>
      <c r="S205" s="298"/>
      <c r="T205" s="287" t="s">
        <v>1558</v>
      </c>
      <c r="U205" s="283" t="s">
        <v>1711</v>
      </c>
      <c r="V205" s="287" t="s">
        <v>1626</v>
      </c>
      <c r="W205" s="283" t="s">
        <v>2285</v>
      </c>
      <c r="X205" s="287" t="s">
        <v>1488</v>
      </c>
    </row>
    <row r="206" spans="1:24" ht="18.75">
      <c r="A206" s="276" t="s">
        <v>612</v>
      </c>
      <c r="B206" s="277" t="s">
        <v>224</v>
      </c>
      <c r="C206" s="288" t="s">
        <v>536</v>
      </c>
      <c r="D206" s="289"/>
      <c r="E206" s="274"/>
      <c r="F206" s="278" t="s">
        <v>1461</v>
      </c>
      <c r="G206" s="279">
        <v>7.5027860275475895</v>
      </c>
      <c r="H206" s="280">
        <v>6.8110815075475895</v>
      </c>
      <c r="I206" s="279">
        <v>-1.2687316550744905</v>
      </c>
      <c r="J206" s="281">
        <v>1419208.1</v>
      </c>
      <c r="K206" s="282">
        <v>1344422.3970999999</v>
      </c>
      <c r="L206" s="281">
        <v>15</v>
      </c>
      <c r="M206" s="283">
        <v>0.18915748027321683</v>
      </c>
      <c r="N206" s="284" t="e">
        <v>#N/A</v>
      </c>
      <c r="O206" s="282" t="e">
        <v>#N/A</v>
      </c>
      <c r="P206" s="285" t="e">
        <v>#N/A</v>
      </c>
      <c r="R206" s="286">
        <v>1.0607</v>
      </c>
      <c r="S206" s="298"/>
      <c r="T206" s="287" t="s">
        <v>1676</v>
      </c>
      <c r="U206" s="283" t="s">
        <v>1617</v>
      </c>
      <c r="V206" s="287" t="s">
        <v>2056</v>
      </c>
      <c r="W206" s="283" t="s">
        <v>1719</v>
      </c>
      <c r="X206" s="287" t="s">
        <v>2307</v>
      </c>
    </row>
    <row r="207" spans="1:24" s="207" customFormat="1" ht="18.75">
      <c r="A207" s="276" t="s">
        <v>203</v>
      </c>
      <c r="B207" s="277" t="s">
        <v>224</v>
      </c>
      <c r="C207" s="288" t="s">
        <v>630</v>
      </c>
      <c r="D207" s="289"/>
      <c r="E207" s="274"/>
      <c r="F207" s="278" t="s">
        <v>1492</v>
      </c>
      <c r="G207" s="279">
        <v>14.64306634713216</v>
      </c>
      <c r="H207" s="280">
        <v>14.621507727132162</v>
      </c>
      <c r="I207" s="279">
        <v>-1.1124470439039254E-2</v>
      </c>
      <c r="J207" s="281">
        <v>179049.91999999998</v>
      </c>
      <c r="K207" s="282">
        <v>211297.6531</v>
      </c>
      <c r="L207" s="281">
        <v>6</v>
      </c>
      <c r="M207" s="283">
        <v>1.222762471707757E-2</v>
      </c>
      <c r="N207" s="284" t="e">
        <v>#N/A</v>
      </c>
      <c r="O207" s="282" t="e">
        <v>#N/A</v>
      </c>
      <c r="P207" s="285" t="e">
        <v>#N/A</v>
      </c>
      <c r="Q207" s="172"/>
      <c r="R207" s="286">
        <v>0.85120000000000007</v>
      </c>
      <c r="S207" s="298"/>
      <c r="T207" s="287" t="s">
        <v>2268</v>
      </c>
      <c r="U207" s="283" t="s">
        <v>2269</v>
      </c>
      <c r="V207" s="287" t="s">
        <v>2270</v>
      </c>
      <c r="W207" s="283" t="s">
        <v>1816</v>
      </c>
      <c r="X207" s="287" t="s">
        <v>2271</v>
      </c>
    </row>
    <row r="208" spans="1:24" ht="18.75">
      <c r="A208" s="276" t="s">
        <v>204</v>
      </c>
      <c r="B208" s="277" t="s">
        <v>224</v>
      </c>
      <c r="C208" s="288" t="s">
        <v>631</v>
      </c>
      <c r="D208" s="289"/>
      <c r="E208" s="274"/>
      <c r="F208" s="278" t="s">
        <v>1552</v>
      </c>
      <c r="G208" s="279">
        <v>53.409465774944174</v>
      </c>
      <c r="H208" s="280">
        <v>51.539322244944167</v>
      </c>
      <c r="I208" s="279">
        <v>-0.22475562301759061</v>
      </c>
      <c r="J208" s="281">
        <v>2427421.5000000005</v>
      </c>
      <c r="K208" s="282">
        <v>2782012.1746</v>
      </c>
      <c r="L208" s="281">
        <v>35</v>
      </c>
      <c r="M208" s="283">
        <v>4.5449275044776236E-2</v>
      </c>
      <c r="N208" s="284" t="e">
        <v>#N/A</v>
      </c>
      <c r="O208" s="282" t="e">
        <v>#N/A</v>
      </c>
      <c r="P208" s="285" t="e">
        <v>#N/A</v>
      </c>
      <c r="R208" s="286">
        <v>0.87790000000000001</v>
      </c>
      <c r="S208" s="298"/>
      <c r="T208" s="287" t="s">
        <v>2262</v>
      </c>
      <c r="U208" s="283" t="s">
        <v>1779</v>
      </c>
      <c r="V208" s="287" t="s">
        <v>1509</v>
      </c>
      <c r="W208" s="283" t="s">
        <v>2263</v>
      </c>
      <c r="X208" s="287" t="s">
        <v>2208</v>
      </c>
    </row>
    <row r="209" spans="1:24" ht="18.75">
      <c r="A209" s="276" t="s">
        <v>205</v>
      </c>
      <c r="B209" s="277" t="s">
        <v>224</v>
      </c>
      <c r="C209" s="288" t="s">
        <v>632</v>
      </c>
      <c r="D209" s="289"/>
      <c r="E209" s="274"/>
      <c r="F209" s="278" t="s">
        <v>1533</v>
      </c>
      <c r="G209" s="279">
        <v>66.191231779836386</v>
      </c>
      <c r="H209" s="280">
        <v>64.285507909836383</v>
      </c>
      <c r="I209" s="279">
        <v>-1.2535816403032909</v>
      </c>
      <c r="J209" s="281">
        <v>1709244.64</v>
      </c>
      <c r="K209" s="282">
        <v>1965131.5097000003</v>
      </c>
      <c r="L209" s="281">
        <v>35</v>
      </c>
      <c r="M209" s="283">
        <v>2.5822825683094196E-2</v>
      </c>
      <c r="N209" s="284" t="e">
        <v>#N/A</v>
      </c>
      <c r="O209" s="282" t="e">
        <v>#N/A</v>
      </c>
      <c r="P209" s="285" t="e">
        <v>#N/A</v>
      </c>
      <c r="R209" s="286">
        <v>0.87219999999999998</v>
      </c>
      <c r="S209" s="298"/>
      <c r="T209" s="287" t="s">
        <v>2265</v>
      </c>
      <c r="U209" s="283" t="s">
        <v>2266</v>
      </c>
      <c r="V209" s="287" t="s">
        <v>2176</v>
      </c>
      <c r="W209" s="283" t="s">
        <v>2267</v>
      </c>
      <c r="X209" s="287" t="s">
        <v>1498</v>
      </c>
    </row>
    <row r="210" spans="1:24" ht="18.75">
      <c r="A210" s="276" t="s">
        <v>208</v>
      </c>
      <c r="B210" s="277" t="s">
        <v>224</v>
      </c>
      <c r="C210" s="288" t="s">
        <v>652</v>
      </c>
      <c r="D210" s="289"/>
      <c r="E210" s="274"/>
      <c r="F210" s="278" t="s">
        <v>1434</v>
      </c>
      <c r="G210" s="279">
        <v>2.6240202326106297</v>
      </c>
      <c r="H210" s="280">
        <v>2.5213260826106301</v>
      </c>
      <c r="I210" s="279">
        <v>-9.1737640742910131E-2</v>
      </c>
      <c r="J210" s="281">
        <v>91189.43</v>
      </c>
      <c r="K210" s="282">
        <v>97895.252099999998</v>
      </c>
      <c r="L210" s="281">
        <v>1</v>
      </c>
      <c r="M210" s="283">
        <v>3.4751801402566132E-2</v>
      </c>
      <c r="N210" s="284" t="e">
        <v>#N/A</v>
      </c>
      <c r="O210" s="282" t="e">
        <v>#N/A</v>
      </c>
      <c r="P210" s="285" t="e">
        <v>#N/A</v>
      </c>
      <c r="R210" s="286">
        <v>0.93709999999999993</v>
      </c>
      <c r="S210" s="298"/>
      <c r="T210" s="287" t="s">
        <v>1725</v>
      </c>
      <c r="U210" s="283" t="s">
        <v>1583</v>
      </c>
      <c r="V210" s="287" t="s">
        <v>1534</v>
      </c>
      <c r="W210" s="283" t="s">
        <v>1726</v>
      </c>
      <c r="X210" s="287" t="s">
        <v>1493</v>
      </c>
    </row>
    <row r="211" spans="1:24" s="353" customFormat="1" ht="18.75">
      <c r="A211" s="276" t="s">
        <v>541</v>
      </c>
      <c r="B211" s="277" t="s">
        <v>224</v>
      </c>
      <c r="C211" s="288" t="s">
        <v>654</v>
      </c>
      <c r="D211" s="289"/>
      <c r="E211" s="274"/>
      <c r="F211" s="278" t="s">
        <v>1558</v>
      </c>
      <c r="G211" s="279">
        <v>44.531646595302377</v>
      </c>
      <c r="H211" s="280">
        <v>44.271949545302377</v>
      </c>
      <c r="I211" s="279">
        <v>-2.5480070065917815</v>
      </c>
      <c r="J211" s="281">
        <v>1202560.0899999999</v>
      </c>
      <c r="K211" s="282">
        <v>1333317.7168999999</v>
      </c>
      <c r="L211" s="281">
        <v>38</v>
      </c>
      <c r="M211" s="283">
        <v>2.7004617658284782E-2</v>
      </c>
      <c r="N211" s="284" t="e">
        <v>#N/A</v>
      </c>
      <c r="O211" s="282" t="e">
        <v>#N/A</v>
      </c>
      <c r="P211" s="285" t="e">
        <v>#N/A</v>
      </c>
      <c r="Q211" s="172"/>
      <c r="R211" s="286">
        <v>0.90489999999999993</v>
      </c>
      <c r="S211" s="298"/>
      <c r="T211" s="287" t="s">
        <v>1803</v>
      </c>
      <c r="U211" s="283" t="s">
        <v>1536</v>
      </c>
      <c r="V211" s="287" t="s">
        <v>1718</v>
      </c>
      <c r="W211" s="283" t="s">
        <v>2272</v>
      </c>
      <c r="X211" s="287" t="s">
        <v>1525</v>
      </c>
    </row>
    <row r="212" spans="1:24" ht="18.75">
      <c r="A212" s="276" t="s">
        <v>643</v>
      </c>
      <c r="B212" s="277" t="s">
        <v>224</v>
      </c>
      <c r="C212" s="288" t="s">
        <v>651</v>
      </c>
      <c r="D212" s="289"/>
      <c r="E212" s="274"/>
      <c r="F212" s="278" t="s">
        <v>1541</v>
      </c>
      <c r="G212" s="279">
        <v>0.8040940501246201</v>
      </c>
      <c r="H212" s="280">
        <v>0.80386175012462002</v>
      </c>
      <c r="I212" s="279">
        <v>-9.6854433910519913E-2</v>
      </c>
      <c r="J212" s="281" t="s">
        <v>1405</v>
      </c>
      <c r="K212" s="282" t="s">
        <v>1405</v>
      </c>
      <c r="L212" s="281" t="s">
        <v>1405</v>
      </c>
      <c r="M212" s="283">
        <v>0</v>
      </c>
      <c r="N212" s="284" t="e">
        <v>#N/A</v>
      </c>
      <c r="O212" s="282" t="e">
        <v>#N/A</v>
      </c>
      <c r="P212" s="285" t="e">
        <v>#N/A</v>
      </c>
      <c r="R212" s="286">
        <v>0.91060000000000008</v>
      </c>
      <c r="S212" s="298"/>
      <c r="T212" s="287" t="s">
        <v>2161</v>
      </c>
      <c r="U212" s="283" t="s">
        <v>1980</v>
      </c>
      <c r="V212" s="287" t="s">
        <v>2264</v>
      </c>
      <c r="W212" s="283" t="s">
        <v>1988</v>
      </c>
      <c r="X212" s="287" t="s">
        <v>1599</v>
      </c>
    </row>
    <row r="213" spans="1:24" ht="18.75">
      <c r="A213" s="276" t="s">
        <v>951</v>
      </c>
      <c r="B213" s="277" t="s">
        <v>224</v>
      </c>
      <c r="C213" s="462" t="s">
        <v>954</v>
      </c>
      <c r="D213" s="463"/>
      <c r="E213" s="274"/>
      <c r="F213" s="278" t="s">
        <v>1537</v>
      </c>
      <c r="G213" s="279">
        <v>3.9941942136749993</v>
      </c>
      <c r="H213" s="280">
        <v>3.5593322136749994</v>
      </c>
      <c r="I213" s="279">
        <v>9.4173468299999535E-2</v>
      </c>
      <c r="J213" s="281">
        <v>94098.01999999999</v>
      </c>
      <c r="K213" s="282">
        <v>84271.559999999983</v>
      </c>
      <c r="L213" s="281">
        <v>10</v>
      </c>
      <c r="M213" s="283">
        <v>2.3558699193402963E-2</v>
      </c>
      <c r="N213" s="284" t="e">
        <v>#N/A</v>
      </c>
      <c r="O213" s="282" t="e">
        <v>#N/A</v>
      </c>
      <c r="P213" s="285" t="e">
        <v>#N/A</v>
      </c>
      <c r="R213" s="286">
        <v>1.1174999999999999</v>
      </c>
      <c r="S213" s="298"/>
      <c r="T213" s="287" t="s">
        <v>1589</v>
      </c>
      <c r="U213" s="283" t="s">
        <v>1741</v>
      </c>
      <c r="V213" s="287" t="s">
        <v>2081</v>
      </c>
      <c r="W213" s="283" t="s">
        <v>1610</v>
      </c>
      <c r="X213" s="287" t="s">
        <v>2276</v>
      </c>
    </row>
    <row r="214" spans="1:24" ht="18.75">
      <c r="A214" s="276" t="s">
        <v>952</v>
      </c>
      <c r="B214" s="277" t="s">
        <v>224</v>
      </c>
      <c r="C214" s="462" t="s">
        <v>955</v>
      </c>
      <c r="D214" s="463"/>
      <c r="E214" s="274"/>
      <c r="F214" s="278" t="s">
        <v>1546</v>
      </c>
      <c r="G214" s="279">
        <v>0.49109753099400005</v>
      </c>
      <c r="H214" s="280">
        <v>0.49109753099400005</v>
      </c>
      <c r="I214" s="279">
        <v>5.8075400250000003E-3</v>
      </c>
      <c r="J214" s="281">
        <v>5757.9900000000007</v>
      </c>
      <c r="K214" s="282">
        <v>5055.75</v>
      </c>
      <c r="L214" s="281">
        <v>5</v>
      </c>
      <c r="M214" s="283">
        <v>1.1724738237526079E-2</v>
      </c>
      <c r="N214" s="284" t="e">
        <v>#N/A</v>
      </c>
      <c r="O214" s="282" t="e">
        <v>#N/A</v>
      </c>
      <c r="P214" s="285" t="e">
        <v>#N/A</v>
      </c>
      <c r="R214" s="286">
        <v>1.1487000000000001</v>
      </c>
      <c r="S214" s="298"/>
      <c r="T214" s="287" t="s">
        <v>1589</v>
      </c>
      <c r="U214" s="283" t="s">
        <v>2278</v>
      </c>
      <c r="V214" s="287" t="s">
        <v>1753</v>
      </c>
      <c r="W214" s="283" t="s">
        <v>1604</v>
      </c>
      <c r="X214" s="287" t="s">
        <v>2279</v>
      </c>
    </row>
    <row r="215" spans="1:24" ht="18.75">
      <c r="A215" s="276" t="s">
        <v>362</v>
      </c>
      <c r="B215" s="277" t="s">
        <v>224</v>
      </c>
      <c r="C215" s="288" t="s">
        <v>622</v>
      </c>
      <c r="D215" s="289"/>
      <c r="E215" s="274"/>
      <c r="F215" s="278" t="s">
        <v>1514</v>
      </c>
      <c r="G215" s="279">
        <v>1.3889781036028002</v>
      </c>
      <c r="H215" s="280">
        <v>1.3256377336028</v>
      </c>
      <c r="I215" s="279">
        <v>-0.24549841170599987</v>
      </c>
      <c r="J215" s="281">
        <v>245692.91999999998</v>
      </c>
      <c r="K215" s="282">
        <v>290553.83600000001</v>
      </c>
      <c r="L215" s="281">
        <v>10</v>
      </c>
      <c r="M215" s="283">
        <v>0.17688754010067512</v>
      </c>
      <c r="N215" s="284" t="e">
        <v>#N/A</v>
      </c>
      <c r="O215" s="282" t="e">
        <v>#N/A</v>
      </c>
      <c r="P215" s="285" t="e">
        <v>#N/A</v>
      </c>
      <c r="R215" s="286">
        <v>0.85209999999999997</v>
      </c>
      <c r="S215" s="298"/>
      <c r="T215" s="287" t="s">
        <v>1534</v>
      </c>
      <c r="U215" s="283" t="s">
        <v>1476</v>
      </c>
      <c r="V215" s="287" t="s">
        <v>2326</v>
      </c>
      <c r="W215" s="283" t="s">
        <v>2327</v>
      </c>
      <c r="X215" s="287" t="s">
        <v>2109</v>
      </c>
    </row>
    <row r="216" spans="1:24" ht="18.75">
      <c r="A216" s="276" t="s">
        <v>363</v>
      </c>
      <c r="B216" s="277" t="s">
        <v>224</v>
      </c>
      <c r="C216" s="288" t="s">
        <v>372</v>
      </c>
      <c r="D216" s="289"/>
      <c r="E216" s="274"/>
      <c r="F216" s="278" t="s">
        <v>1537</v>
      </c>
      <c r="G216" s="279">
        <v>4.0072666233990004</v>
      </c>
      <c r="H216" s="280">
        <v>3.9933668833990001</v>
      </c>
      <c r="I216" s="279">
        <v>-9.5483172960999688E-2</v>
      </c>
      <c r="J216" s="281">
        <v>79225.19</v>
      </c>
      <c r="K216" s="282">
        <v>106747.541</v>
      </c>
      <c r="L216" s="281">
        <v>2</v>
      </c>
      <c r="M216" s="283">
        <v>1.9770381520758523E-2</v>
      </c>
      <c r="N216" s="284" t="e">
        <v>#N/A</v>
      </c>
      <c r="O216" s="282" t="e">
        <v>#N/A</v>
      </c>
      <c r="P216" s="285" t="e">
        <v>#N/A</v>
      </c>
      <c r="R216" s="286">
        <v>0.74299999999999999</v>
      </c>
      <c r="S216" s="298"/>
      <c r="T216" s="287" t="s">
        <v>1608</v>
      </c>
      <c r="U216" s="283" t="s">
        <v>1939</v>
      </c>
      <c r="V216" s="287" t="s">
        <v>1532</v>
      </c>
      <c r="W216" s="283" t="s">
        <v>2324</v>
      </c>
      <c r="X216" s="287" t="s">
        <v>1980</v>
      </c>
    </row>
    <row r="217" spans="1:24" ht="18.75">
      <c r="A217" s="347" t="s">
        <v>220</v>
      </c>
      <c r="B217" s="364"/>
      <c r="C217" s="364"/>
      <c r="D217" s="364"/>
      <c r="E217" s="274"/>
      <c r="F217" s="349"/>
      <c r="G217" s="350"/>
      <c r="H217" s="350"/>
      <c r="I217" s="350"/>
      <c r="J217" s="351"/>
      <c r="K217" s="351"/>
      <c r="L217" s="351"/>
      <c r="M217" s="352"/>
      <c r="N217" s="352"/>
      <c r="O217" s="351"/>
      <c r="P217" s="351"/>
      <c r="R217" s="351"/>
      <c r="S217" s="298"/>
      <c r="T217" s="365"/>
      <c r="U217" s="365"/>
      <c r="V217" s="365"/>
      <c r="W217" s="365"/>
      <c r="X217" s="365"/>
    </row>
    <row r="218" spans="1:24" ht="18.75">
      <c r="A218" s="276" t="s">
        <v>260</v>
      </c>
      <c r="B218" s="277" t="s">
        <v>224</v>
      </c>
      <c r="C218" s="630" t="s">
        <v>264</v>
      </c>
      <c r="D218" s="631"/>
      <c r="E218" s="274"/>
      <c r="F218" s="278" t="s">
        <v>1445</v>
      </c>
      <c r="G218" s="279">
        <v>2.2750085785795502</v>
      </c>
      <c r="H218" s="280">
        <v>2.1647710185795499</v>
      </c>
      <c r="I218" s="279">
        <v>-9.794030316344976E-2</v>
      </c>
      <c r="J218" s="281">
        <v>147641.06</v>
      </c>
      <c r="K218" s="282">
        <v>143941.6715</v>
      </c>
      <c r="L218" s="281">
        <v>4</v>
      </c>
      <c r="M218" s="283">
        <v>6.4896924517173826E-2</v>
      </c>
      <c r="N218" s="284" t="e">
        <v>#N/A</v>
      </c>
      <c r="O218" s="282" t="e">
        <v>#N/A</v>
      </c>
      <c r="P218" s="285" t="e">
        <v>#N/A</v>
      </c>
      <c r="R218" s="286">
        <v>1.0263</v>
      </c>
      <c r="S218" s="298"/>
      <c r="T218" s="287" t="s">
        <v>1970</v>
      </c>
      <c r="U218" s="283" t="s">
        <v>1770</v>
      </c>
      <c r="V218" s="287" t="s">
        <v>1740</v>
      </c>
      <c r="W218" s="283" t="s">
        <v>1467</v>
      </c>
      <c r="X218" s="287" t="s">
        <v>1551</v>
      </c>
    </row>
    <row r="219" spans="1:24" ht="18.75">
      <c r="A219" s="276" t="s">
        <v>261</v>
      </c>
      <c r="B219" s="277" t="s">
        <v>224</v>
      </c>
      <c r="C219" s="630" t="s">
        <v>265</v>
      </c>
      <c r="D219" s="631"/>
      <c r="E219" s="274"/>
      <c r="F219" s="278" t="s">
        <v>1546</v>
      </c>
      <c r="G219" s="279">
        <v>0.62976251596991994</v>
      </c>
      <c r="H219" s="280">
        <v>0.60619776596991992</v>
      </c>
      <c r="I219" s="279">
        <v>9.6191998347640027E-10</v>
      </c>
      <c r="J219" s="281">
        <v>30047.84</v>
      </c>
      <c r="K219" s="282">
        <v>28142.589100000001</v>
      </c>
      <c r="L219" s="281">
        <v>1</v>
      </c>
      <c r="M219" s="283">
        <v>4.7712969949826621E-2</v>
      </c>
      <c r="N219" s="284" t="e">
        <v>#N/A</v>
      </c>
      <c r="O219" s="282" t="e">
        <v>#N/A</v>
      </c>
      <c r="P219" s="285" t="e">
        <v>#N/A</v>
      </c>
      <c r="R219" s="286">
        <v>1.0688</v>
      </c>
      <c r="S219" s="298"/>
      <c r="T219" s="287" t="s">
        <v>1779</v>
      </c>
      <c r="U219" s="283" t="s">
        <v>2186</v>
      </c>
      <c r="V219" s="287" t="s">
        <v>2187</v>
      </c>
      <c r="W219" s="283" t="s">
        <v>1607</v>
      </c>
      <c r="X219" s="287" t="s">
        <v>1839</v>
      </c>
    </row>
    <row r="220" spans="1:24" ht="18.75">
      <c r="A220" s="276" t="s">
        <v>763</v>
      </c>
      <c r="B220" s="277" t="s">
        <v>224</v>
      </c>
      <c r="C220" s="630" t="s">
        <v>772</v>
      </c>
      <c r="D220" s="631"/>
      <c r="E220" s="274"/>
      <c r="F220" s="278" t="s">
        <v>1454</v>
      </c>
      <c r="G220" s="279">
        <v>0.45551593745773084</v>
      </c>
      <c r="H220" s="280">
        <v>0.45414063745773081</v>
      </c>
      <c r="I220" s="279">
        <v>5.0390011424406239E-4</v>
      </c>
      <c r="J220" s="281">
        <v>500</v>
      </c>
      <c r="K220" s="282">
        <v>254.0909</v>
      </c>
      <c r="L220" s="281">
        <v>1</v>
      </c>
      <c r="M220" s="283">
        <v>1.0976564350098003E-3</v>
      </c>
      <c r="N220" s="284" t="e">
        <v>#N/A</v>
      </c>
      <c r="O220" s="282" t="e">
        <v>#N/A</v>
      </c>
      <c r="P220" s="285" t="e">
        <v>#N/A</v>
      </c>
      <c r="R220" s="286">
        <v>1.9831490000000001</v>
      </c>
      <c r="S220" s="298"/>
      <c r="T220" s="287" t="s">
        <v>2033</v>
      </c>
      <c r="U220" s="283" t="s">
        <v>1511</v>
      </c>
      <c r="V220" s="287" t="s">
        <v>2034</v>
      </c>
      <c r="W220" s="283" t="s">
        <v>1643</v>
      </c>
      <c r="X220" s="287" t="s">
        <v>2010</v>
      </c>
    </row>
    <row r="221" spans="1:24" ht="18.75">
      <c r="A221" s="276" t="s">
        <v>641</v>
      </c>
      <c r="B221" s="277" t="s">
        <v>224</v>
      </c>
      <c r="C221" s="630" t="s">
        <v>1269</v>
      </c>
      <c r="D221" s="631"/>
      <c r="E221" s="274"/>
      <c r="F221" s="278" t="s">
        <v>1439</v>
      </c>
      <c r="G221" s="279">
        <v>0.29266678071500002</v>
      </c>
      <c r="H221" s="280">
        <v>0.29264422071500001</v>
      </c>
      <c r="I221" s="279">
        <v>1.2284546999999772E-4</v>
      </c>
      <c r="J221" s="281">
        <v>123.92</v>
      </c>
      <c r="K221" s="282">
        <v>126.06</v>
      </c>
      <c r="L221" s="281">
        <v>1</v>
      </c>
      <c r="M221" s="283">
        <v>4.234166914921368E-4</v>
      </c>
      <c r="N221" s="284" t="e">
        <v>#N/A</v>
      </c>
      <c r="O221" s="282" t="e">
        <v>#N/A</v>
      </c>
      <c r="P221" s="285" t="e">
        <v>#N/A</v>
      </c>
      <c r="R221" s="286">
        <v>0.97450000000000003</v>
      </c>
      <c r="S221" s="298"/>
      <c r="T221" s="287" t="s">
        <v>1934</v>
      </c>
      <c r="U221" s="283" t="s">
        <v>1655</v>
      </c>
      <c r="V221" s="287" t="s">
        <v>1935</v>
      </c>
      <c r="W221" s="283" t="s">
        <v>1781</v>
      </c>
      <c r="X221" s="287" t="s">
        <v>1759</v>
      </c>
    </row>
    <row r="222" spans="1:24" ht="18.75">
      <c r="A222" s="276" t="s">
        <v>642</v>
      </c>
      <c r="B222" s="277" t="s">
        <v>224</v>
      </c>
      <c r="C222" s="630" t="s">
        <v>1271</v>
      </c>
      <c r="D222" s="631"/>
      <c r="E222" s="274"/>
      <c r="F222" s="278" t="s">
        <v>1441</v>
      </c>
      <c r="G222" s="279">
        <v>1.4263826554110002</v>
      </c>
      <c r="H222" s="280">
        <v>1.4263826554110002</v>
      </c>
      <c r="I222" s="279">
        <v>-3.850325011499988E-2</v>
      </c>
      <c r="J222" s="281">
        <v>38646.31</v>
      </c>
      <c r="K222" s="282">
        <v>21351.55</v>
      </c>
      <c r="L222" s="281">
        <v>1</v>
      </c>
      <c r="M222" s="283">
        <v>2.7093928724802385E-2</v>
      </c>
      <c r="N222" s="284" t="e">
        <v>#N/A</v>
      </c>
      <c r="O222" s="282" t="e">
        <v>#N/A</v>
      </c>
      <c r="P222" s="285" t="e">
        <v>#N/A</v>
      </c>
      <c r="R222" s="286">
        <v>1.8033000000000001</v>
      </c>
      <c r="S222" s="298"/>
      <c r="T222" s="287" t="s">
        <v>1838</v>
      </c>
      <c r="U222" s="283" t="s">
        <v>1548</v>
      </c>
      <c r="V222" s="287" t="s">
        <v>1937</v>
      </c>
      <c r="W222" s="283" t="s">
        <v>1577</v>
      </c>
      <c r="X222" s="287" t="s">
        <v>1434</v>
      </c>
    </row>
    <row r="223" spans="1:24" ht="18.75">
      <c r="A223" s="276" t="s">
        <v>234</v>
      </c>
      <c r="B223" s="277" t="s">
        <v>224</v>
      </c>
      <c r="C223" s="630" t="s">
        <v>648</v>
      </c>
      <c r="D223" s="631"/>
      <c r="E223" s="274"/>
      <c r="F223" s="278" t="s">
        <v>1458</v>
      </c>
      <c r="G223" s="279">
        <v>3.8608410305600005</v>
      </c>
      <c r="H223" s="280">
        <v>3.8019848505600002</v>
      </c>
      <c r="I223" s="279">
        <v>0</v>
      </c>
      <c r="J223" s="281" t="s">
        <v>1405</v>
      </c>
      <c r="K223" s="282" t="s">
        <v>1405</v>
      </c>
      <c r="L223" s="281" t="s">
        <v>1405</v>
      </c>
      <c r="M223" s="283">
        <v>0</v>
      </c>
      <c r="N223" s="284" t="e">
        <v>#N/A</v>
      </c>
      <c r="O223" s="282" t="e">
        <v>#N/A</v>
      </c>
      <c r="P223" s="285" t="e">
        <v>#N/A</v>
      </c>
      <c r="R223" s="286">
        <v>1.1840000000000002</v>
      </c>
      <c r="S223" s="298"/>
      <c r="T223" s="287" t="s">
        <v>1727</v>
      </c>
      <c r="U223" s="283" t="s">
        <v>1572</v>
      </c>
      <c r="V223" s="287" t="s">
        <v>1818</v>
      </c>
      <c r="W223" s="283" t="s">
        <v>1716</v>
      </c>
      <c r="X223" s="287" t="s">
        <v>1694</v>
      </c>
    </row>
    <row r="224" spans="1:24" ht="18.75">
      <c r="A224" s="276" t="s">
        <v>663</v>
      </c>
      <c r="B224" s="277" t="s">
        <v>224</v>
      </c>
      <c r="C224" s="630" t="s">
        <v>673</v>
      </c>
      <c r="D224" s="631"/>
      <c r="E224" s="274"/>
      <c r="F224" s="278" t="s">
        <v>1454</v>
      </c>
      <c r="G224" s="279">
        <v>1.1523061054843999</v>
      </c>
      <c r="H224" s="280">
        <v>1.1070047354843999</v>
      </c>
      <c r="I224" s="279">
        <v>8.9040020998399944E-2</v>
      </c>
      <c r="J224" s="281">
        <v>90000</v>
      </c>
      <c r="K224" s="282">
        <v>71858.623999999996</v>
      </c>
      <c r="L224" s="281">
        <v>2</v>
      </c>
      <c r="M224" s="283">
        <v>7.810424640782955E-2</v>
      </c>
      <c r="N224" s="284" t="e">
        <v>#N/A</v>
      </c>
      <c r="O224" s="282" t="e">
        <v>#N/A</v>
      </c>
      <c r="P224" s="285" t="e">
        <v>#N/A</v>
      </c>
      <c r="R224" s="286">
        <v>1.2390999999999999</v>
      </c>
      <c r="S224" s="298"/>
      <c r="T224" s="287" t="s">
        <v>1948</v>
      </c>
      <c r="U224" s="283" t="s">
        <v>1654</v>
      </c>
      <c r="V224" s="287" t="s">
        <v>1949</v>
      </c>
      <c r="W224" s="283" t="s">
        <v>1950</v>
      </c>
      <c r="X224" s="287" t="s">
        <v>1453</v>
      </c>
    </row>
    <row r="225" spans="1:24" ht="18.75">
      <c r="A225" s="276" t="s">
        <v>668</v>
      </c>
      <c r="B225" s="277" t="s">
        <v>224</v>
      </c>
      <c r="C225" s="630" t="s">
        <v>671</v>
      </c>
      <c r="D225" s="631"/>
      <c r="E225" s="274"/>
      <c r="F225" s="278" t="s">
        <v>1537</v>
      </c>
      <c r="G225" s="279">
        <v>0.73554904210729999</v>
      </c>
      <c r="H225" s="280">
        <v>0.69097852210730004</v>
      </c>
      <c r="I225" s="279">
        <v>-0.13234894525709995</v>
      </c>
      <c r="J225" s="281">
        <v>81012.36</v>
      </c>
      <c r="K225" s="282">
        <v>79090.460000000006</v>
      </c>
      <c r="L225" s="281">
        <v>1</v>
      </c>
      <c r="M225" s="283">
        <v>0.11013862483989494</v>
      </c>
      <c r="N225" s="284" t="e">
        <v>#N/A</v>
      </c>
      <c r="O225" s="282" t="e">
        <v>#N/A</v>
      </c>
      <c r="P225" s="285" t="e">
        <v>#N/A</v>
      </c>
      <c r="R225" s="286">
        <v>1.0327</v>
      </c>
      <c r="S225" s="298"/>
      <c r="T225" s="287" t="s">
        <v>2176</v>
      </c>
      <c r="U225" s="283" t="s">
        <v>1642</v>
      </c>
      <c r="V225" s="287" t="s">
        <v>1800</v>
      </c>
      <c r="W225" s="283" t="s">
        <v>1471</v>
      </c>
      <c r="X225" s="287" t="s">
        <v>1574</v>
      </c>
    </row>
    <row r="226" spans="1:24" ht="18.75">
      <c r="A226" s="276" t="s">
        <v>196</v>
      </c>
      <c r="B226" s="277" t="s">
        <v>224</v>
      </c>
      <c r="C226" s="630" t="s">
        <v>574</v>
      </c>
      <c r="D226" s="631"/>
      <c r="E226" s="274"/>
      <c r="F226" s="278" t="s">
        <v>1518</v>
      </c>
      <c r="G226" s="279">
        <v>0.1693774230732</v>
      </c>
      <c r="H226" s="280">
        <v>-0.21642277692680001</v>
      </c>
      <c r="I226" s="279">
        <v>-9.8951079085200025E-2</v>
      </c>
      <c r="J226" s="281">
        <v>98138.82</v>
      </c>
      <c r="K226" s="282">
        <v>100278.77</v>
      </c>
      <c r="L226" s="281">
        <v>1</v>
      </c>
      <c r="M226" s="283">
        <v>0.57940909844629795</v>
      </c>
      <c r="N226" s="284" t="e">
        <v>#N/A</v>
      </c>
      <c r="O226" s="282" t="e">
        <v>#N/A</v>
      </c>
      <c r="P226" s="285" t="e">
        <v>#N/A</v>
      </c>
      <c r="R226" s="286">
        <v>0.98675999999999997</v>
      </c>
      <c r="S226" s="298"/>
      <c r="T226" s="287" t="s">
        <v>1936</v>
      </c>
      <c r="U226" s="283" t="s">
        <v>1789</v>
      </c>
      <c r="V226" s="287" t="s">
        <v>2226</v>
      </c>
      <c r="W226" s="283" t="s">
        <v>2251</v>
      </c>
      <c r="X226" s="287" t="s">
        <v>1598</v>
      </c>
    </row>
    <row r="227" spans="1:24" ht="18.75">
      <c r="A227" s="276" t="s">
        <v>197</v>
      </c>
      <c r="B227" s="277" t="s">
        <v>224</v>
      </c>
      <c r="C227" s="630" t="s">
        <v>575</v>
      </c>
      <c r="D227" s="631"/>
      <c r="E227" s="274"/>
      <c r="F227" s="278" t="s">
        <v>1572</v>
      </c>
      <c r="G227" s="279">
        <v>3.1713444085690994</v>
      </c>
      <c r="H227" s="280">
        <v>3.0872947485690991</v>
      </c>
      <c r="I227" s="279">
        <v>7.0921562159199869E-2</v>
      </c>
      <c r="J227" s="281">
        <v>183046.62</v>
      </c>
      <c r="K227" s="282">
        <v>191452.07</v>
      </c>
      <c r="L227" s="281">
        <v>7</v>
      </c>
      <c r="M227" s="283">
        <v>5.7718934438467394E-2</v>
      </c>
      <c r="N227" s="284" t="e">
        <v>#N/A</v>
      </c>
      <c r="O227" s="282" t="e">
        <v>#N/A</v>
      </c>
      <c r="P227" s="285" t="e">
        <v>#N/A</v>
      </c>
      <c r="R227" s="286">
        <v>0.95046999999999993</v>
      </c>
      <c r="S227" s="298"/>
      <c r="T227" s="287" t="s">
        <v>2242</v>
      </c>
      <c r="U227" s="283" t="s">
        <v>2243</v>
      </c>
      <c r="V227" s="287" t="s">
        <v>2244</v>
      </c>
      <c r="W227" s="283" t="s">
        <v>2245</v>
      </c>
      <c r="X227" s="287" t="s">
        <v>1640</v>
      </c>
    </row>
    <row r="228" spans="1:24" ht="18.75">
      <c r="A228" s="276" t="s">
        <v>198</v>
      </c>
      <c r="B228" s="277" t="s">
        <v>224</v>
      </c>
      <c r="C228" s="630" t="s">
        <v>576</v>
      </c>
      <c r="D228" s="631"/>
      <c r="E228" s="274"/>
      <c r="F228" s="278" t="s">
        <v>1577</v>
      </c>
      <c r="G228" s="279">
        <v>2.4920994100884002</v>
      </c>
      <c r="H228" s="280">
        <v>2.2619470400884003</v>
      </c>
      <c r="I228" s="279">
        <v>6.4443377679200359E-2</v>
      </c>
      <c r="J228" s="281">
        <v>105340.54000000001</v>
      </c>
      <c r="K228" s="282">
        <v>99504.37999999999</v>
      </c>
      <c r="L228" s="281">
        <v>2</v>
      </c>
      <c r="M228" s="283">
        <v>4.2269798537556469E-2</v>
      </c>
      <c r="N228" s="284" t="e">
        <v>#N/A</v>
      </c>
      <c r="O228" s="282" t="e">
        <v>#N/A</v>
      </c>
      <c r="P228" s="285" t="e">
        <v>#N/A</v>
      </c>
      <c r="R228" s="286">
        <v>1.0599700000000001</v>
      </c>
      <c r="S228" s="298"/>
      <c r="T228" s="287" t="s">
        <v>2246</v>
      </c>
      <c r="U228" s="283" t="s">
        <v>1621</v>
      </c>
      <c r="V228" s="287" t="s">
        <v>2247</v>
      </c>
      <c r="W228" s="283" t="s">
        <v>1698</v>
      </c>
      <c r="X228" s="287" t="s">
        <v>1821</v>
      </c>
    </row>
    <row r="229" spans="1:24" ht="18.75">
      <c r="A229" s="276" t="s">
        <v>199</v>
      </c>
      <c r="B229" s="277" t="s">
        <v>224</v>
      </c>
      <c r="C229" s="630" t="s">
        <v>577</v>
      </c>
      <c r="D229" s="631"/>
      <c r="E229" s="274"/>
      <c r="F229" s="278" t="s">
        <v>1578</v>
      </c>
      <c r="G229" s="279">
        <v>3.138018202224</v>
      </c>
      <c r="H229" s="280">
        <v>3.088882952224</v>
      </c>
      <c r="I229" s="279">
        <v>-2.2792805521200152E-2</v>
      </c>
      <c r="J229" s="281">
        <v>20000</v>
      </c>
      <c r="K229" s="282">
        <v>17514.120000000003</v>
      </c>
      <c r="L229" s="281">
        <v>2</v>
      </c>
      <c r="M229" s="283">
        <v>6.3734493272937197E-3</v>
      </c>
      <c r="N229" s="284" t="e">
        <v>#N/A</v>
      </c>
      <c r="O229" s="282" t="e">
        <v>#N/A</v>
      </c>
      <c r="P229" s="285" t="e">
        <v>#N/A</v>
      </c>
      <c r="R229" s="286">
        <v>1.1530800000000001</v>
      </c>
      <c r="S229" s="298"/>
      <c r="T229" s="287" t="s">
        <v>1989</v>
      </c>
      <c r="U229" s="283" t="s">
        <v>2248</v>
      </c>
      <c r="V229" s="287" t="s">
        <v>1775</v>
      </c>
      <c r="W229" s="283" t="s">
        <v>1713</v>
      </c>
      <c r="X229" s="287" t="s">
        <v>2067</v>
      </c>
    </row>
    <row r="230" spans="1:24" ht="18.75">
      <c r="A230" s="276" t="s">
        <v>200</v>
      </c>
      <c r="B230" s="277" t="s">
        <v>224</v>
      </c>
      <c r="C230" s="630" t="s">
        <v>636</v>
      </c>
      <c r="D230" s="631"/>
      <c r="E230" s="274"/>
      <c r="F230" s="278" t="s">
        <v>1515</v>
      </c>
      <c r="G230" s="279">
        <v>1.7229298139973002</v>
      </c>
      <c r="H230" s="280">
        <v>1.6273072539973001</v>
      </c>
      <c r="I230" s="279">
        <v>3.982120805340001E-2</v>
      </c>
      <c r="J230" s="281">
        <v>39700</v>
      </c>
      <c r="K230" s="282">
        <v>35969.26</v>
      </c>
      <c r="L230" s="281">
        <v>1</v>
      </c>
      <c r="M230" s="283">
        <v>2.3042145813179486E-2</v>
      </c>
      <c r="N230" s="284" t="e">
        <v>#N/A</v>
      </c>
      <c r="O230" s="282" t="e">
        <v>#N/A</v>
      </c>
      <c r="P230" s="285" t="e">
        <v>#N/A</v>
      </c>
      <c r="R230" s="286">
        <v>1.1070900000000001</v>
      </c>
      <c r="S230" s="298"/>
      <c r="T230" s="287" t="s">
        <v>2252</v>
      </c>
      <c r="U230" s="283" t="s">
        <v>1654</v>
      </c>
      <c r="V230" s="287" t="s">
        <v>2130</v>
      </c>
      <c r="W230" s="283" t="s">
        <v>1698</v>
      </c>
      <c r="X230" s="287" t="s">
        <v>2057</v>
      </c>
    </row>
    <row r="231" spans="1:24" ht="18.75">
      <c r="A231" s="276" t="s">
        <v>1030</v>
      </c>
      <c r="B231" s="277" t="s">
        <v>224</v>
      </c>
      <c r="C231" s="630" t="s">
        <v>1039</v>
      </c>
      <c r="D231" s="631"/>
      <c r="E231" s="274"/>
      <c r="F231" s="278" t="s">
        <v>1463</v>
      </c>
      <c r="G231" s="279">
        <v>4.1184336603094192</v>
      </c>
      <c r="H231" s="280">
        <v>3.9314975703094195</v>
      </c>
      <c r="I231" s="279">
        <v>-1.7148165228354602</v>
      </c>
      <c r="J231" s="281">
        <v>175158.53</v>
      </c>
      <c r="K231" s="282">
        <v>164537.66190000001</v>
      </c>
      <c r="L231" s="281">
        <v>7</v>
      </c>
      <c r="M231" s="283">
        <v>4.2530375489122314E-2</v>
      </c>
      <c r="N231" s="284" t="e">
        <v>#N/A</v>
      </c>
      <c r="O231" s="282" t="e">
        <v>#N/A</v>
      </c>
      <c r="P231" s="285" t="e">
        <v>#N/A</v>
      </c>
      <c r="R231" s="286">
        <v>1.0637999999999999</v>
      </c>
      <c r="S231" s="298"/>
      <c r="T231" s="287" t="s">
        <v>1765</v>
      </c>
      <c r="U231" s="283" t="s">
        <v>1728</v>
      </c>
      <c r="V231" s="287" t="s">
        <v>1591</v>
      </c>
      <c r="W231" s="283" t="s">
        <v>1822</v>
      </c>
      <c r="X231" s="287" t="s">
        <v>157</v>
      </c>
    </row>
    <row r="232" spans="1:24" ht="18.75">
      <c r="A232" s="276" t="s">
        <v>692</v>
      </c>
      <c r="B232" s="277" t="s">
        <v>224</v>
      </c>
      <c r="C232" s="630" t="s">
        <v>693</v>
      </c>
      <c r="D232" s="631"/>
      <c r="E232" s="274"/>
      <c r="F232" s="278" t="s">
        <v>1466</v>
      </c>
      <c r="G232" s="279">
        <v>3.1676462632802997</v>
      </c>
      <c r="H232" s="280">
        <v>2.9363455932803002</v>
      </c>
      <c r="I232" s="279">
        <v>0.29540142289720006</v>
      </c>
      <c r="J232" s="281">
        <v>306000</v>
      </c>
      <c r="K232" s="282">
        <v>279797.62800000003</v>
      </c>
      <c r="L232" s="281">
        <v>5</v>
      </c>
      <c r="M232" s="283">
        <v>9.6601695570362536E-2</v>
      </c>
      <c r="N232" s="284" t="e">
        <v>#N/A</v>
      </c>
      <c r="O232" s="282" t="e">
        <v>#N/A</v>
      </c>
      <c r="P232" s="285" t="e">
        <v>#N/A</v>
      </c>
      <c r="R232" s="286">
        <v>1.0949</v>
      </c>
      <c r="S232" s="298"/>
      <c r="T232" s="287" t="s">
        <v>2185</v>
      </c>
      <c r="U232" s="283" t="s">
        <v>2194</v>
      </c>
      <c r="V232" s="287" t="s">
        <v>1500</v>
      </c>
      <c r="W232" s="283" t="s">
        <v>2033</v>
      </c>
      <c r="X232" s="287" t="s">
        <v>1822</v>
      </c>
    </row>
    <row r="233" spans="1:24" ht="18.75">
      <c r="A233" s="276" t="s">
        <v>244</v>
      </c>
      <c r="B233" s="277" t="s">
        <v>224</v>
      </c>
      <c r="C233" s="630" t="s">
        <v>1174</v>
      </c>
      <c r="D233" s="631"/>
      <c r="E233" s="274"/>
      <c r="F233" s="278" t="s">
        <v>1538</v>
      </c>
      <c r="G233" s="279">
        <v>1.6157006873511002</v>
      </c>
      <c r="H233" s="280">
        <v>1.5475720073511001</v>
      </c>
      <c r="I233" s="279">
        <v>0</v>
      </c>
      <c r="J233" s="281" t="s">
        <v>1405</v>
      </c>
      <c r="K233" s="282" t="s">
        <v>1405</v>
      </c>
      <c r="L233" s="281" t="s">
        <v>1405</v>
      </c>
      <c r="M233" s="283">
        <v>0</v>
      </c>
      <c r="N233" s="284" t="e">
        <v>#N/A</v>
      </c>
      <c r="O233" s="282" t="e">
        <v>#N/A</v>
      </c>
      <c r="P233" s="285" t="e">
        <v>#N/A</v>
      </c>
      <c r="R233" s="286">
        <v>1.0297000000000001</v>
      </c>
      <c r="S233" s="298"/>
      <c r="T233" s="287" t="s">
        <v>2029</v>
      </c>
      <c r="U233" s="283" t="s">
        <v>1491</v>
      </c>
      <c r="V233" s="287" t="s">
        <v>1615</v>
      </c>
      <c r="W233" s="283" t="s">
        <v>1801</v>
      </c>
      <c r="X233" s="287" t="s">
        <v>1504</v>
      </c>
    </row>
    <row r="234" spans="1:24" ht="18.75">
      <c r="A234" s="608" t="s">
        <v>245</v>
      </c>
      <c r="B234" s="277" t="s">
        <v>224</v>
      </c>
      <c r="C234" s="630" t="s">
        <v>1188</v>
      </c>
      <c r="D234" s="631"/>
      <c r="E234" s="274"/>
      <c r="F234" s="278" t="s">
        <v>1492</v>
      </c>
      <c r="G234" s="279">
        <v>0.74264630837461998</v>
      </c>
      <c r="H234" s="280">
        <v>0.73202877837461988</v>
      </c>
      <c r="I234" s="279">
        <v>0</v>
      </c>
      <c r="J234" s="281" t="s">
        <v>1405</v>
      </c>
      <c r="K234" s="282" t="s">
        <v>1405</v>
      </c>
      <c r="L234" s="281" t="s">
        <v>1405</v>
      </c>
      <c r="M234" s="283">
        <v>0</v>
      </c>
      <c r="N234" s="284" t="e">
        <v>#N/A</v>
      </c>
      <c r="O234" s="282" t="e">
        <v>#N/A</v>
      </c>
      <c r="P234" s="285" t="e">
        <v>#N/A</v>
      </c>
      <c r="R234" s="286">
        <v>1.0893999999999999</v>
      </c>
      <c r="S234" s="298"/>
      <c r="T234" s="287" t="s">
        <v>1815</v>
      </c>
      <c r="U234" s="283" t="s">
        <v>1483</v>
      </c>
      <c r="V234" s="287" t="s">
        <v>1780</v>
      </c>
      <c r="W234" s="283" t="s">
        <v>1828</v>
      </c>
      <c r="X234" s="287" t="s">
        <v>2122</v>
      </c>
    </row>
    <row r="235" spans="1:24" ht="18.75">
      <c r="A235" s="608" t="s">
        <v>1390</v>
      </c>
      <c r="B235" s="277" t="s">
        <v>224</v>
      </c>
      <c r="C235" s="630" t="s">
        <v>1397</v>
      </c>
      <c r="D235" s="631"/>
      <c r="E235" s="274"/>
      <c r="F235" s="278" t="s">
        <v>157</v>
      </c>
      <c r="G235" s="279">
        <v>0</v>
      </c>
      <c r="H235" s="280">
        <v>0</v>
      </c>
      <c r="I235" s="279">
        <v>-0.11858228527799999</v>
      </c>
      <c r="J235" s="281" t="s">
        <v>1405</v>
      </c>
      <c r="K235" s="282" t="s">
        <v>1405</v>
      </c>
      <c r="L235" s="281" t="s">
        <v>1405</v>
      </c>
      <c r="M235" s="283" t="e">
        <v>#DIV/0!</v>
      </c>
      <c r="N235" s="284" t="e">
        <v>#N/A</v>
      </c>
      <c r="O235" s="282" t="e">
        <v>#N/A</v>
      </c>
      <c r="P235" s="285" t="e">
        <v>#N/A</v>
      </c>
      <c r="R235" s="286">
        <v>0.91859999999999997</v>
      </c>
      <c r="S235" s="298"/>
      <c r="T235" s="287" t="s">
        <v>157</v>
      </c>
      <c r="U235" s="283" t="s">
        <v>157</v>
      </c>
      <c r="V235" s="287" t="s">
        <v>157</v>
      </c>
      <c r="W235" s="283" t="s">
        <v>157</v>
      </c>
      <c r="X235" s="287" t="s">
        <v>157</v>
      </c>
    </row>
    <row r="236" spans="1:24" s="207" customFormat="1" ht="18.75">
      <c r="A236" s="276" t="s">
        <v>697</v>
      </c>
      <c r="B236" s="277" t="s">
        <v>224</v>
      </c>
      <c r="C236" s="630" t="s">
        <v>702</v>
      </c>
      <c r="D236" s="631"/>
      <c r="E236" s="274"/>
      <c r="F236" s="278" t="s">
        <v>1513</v>
      </c>
      <c r="G236" s="279">
        <v>9.5799884884E-2</v>
      </c>
      <c r="H236" s="280">
        <v>9.5380404884E-2</v>
      </c>
      <c r="I236" s="279">
        <v>0</v>
      </c>
      <c r="J236" s="281" t="s">
        <v>1405</v>
      </c>
      <c r="K236" s="282" t="s">
        <v>1405</v>
      </c>
      <c r="L236" s="281" t="s">
        <v>1405</v>
      </c>
      <c r="M236" s="283">
        <v>0</v>
      </c>
      <c r="N236" s="284" t="e">
        <v>#N/A</v>
      </c>
      <c r="O236" s="282" t="e">
        <v>#N/A</v>
      </c>
      <c r="P236" s="285" t="e">
        <v>#N/A</v>
      </c>
      <c r="Q236" s="172"/>
      <c r="R236" s="286">
        <v>1.0522</v>
      </c>
      <c r="S236" s="298"/>
      <c r="T236" s="287" t="s">
        <v>1737</v>
      </c>
      <c r="U236" s="283" t="s">
        <v>2235</v>
      </c>
      <c r="V236" s="287" t="s">
        <v>1685</v>
      </c>
      <c r="W236" s="283" t="s">
        <v>2236</v>
      </c>
      <c r="X236" s="287" t="s">
        <v>2237</v>
      </c>
    </row>
    <row r="237" spans="1:24" s="207" customFormat="1" ht="18.75">
      <c r="A237" s="276" t="s">
        <v>698</v>
      </c>
      <c r="B237" s="277" t="s">
        <v>224</v>
      </c>
      <c r="C237" s="630" t="s">
        <v>703</v>
      </c>
      <c r="D237" s="631"/>
      <c r="E237" s="274"/>
      <c r="F237" s="278" t="s">
        <v>1445</v>
      </c>
      <c r="G237" s="279">
        <v>0.68330994417646984</v>
      </c>
      <c r="H237" s="280">
        <v>0.67642636417646984</v>
      </c>
      <c r="I237" s="279">
        <v>-0.28355478147216001</v>
      </c>
      <c r="J237" s="281">
        <v>285389.34999999998</v>
      </c>
      <c r="K237" s="282">
        <v>267600.34999999998</v>
      </c>
      <c r="L237" s="281">
        <v>1</v>
      </c>
      <c r="M237" s="283">
        <v>0.41765724680613764</v>
      </c>
      <c r="N237" s="284" t="e">
        <v>#N/A</v>
      </c>
      <c r="O237" s="282" t="e">
        <v>#N/A</v>
      </c>
      <c r="P237" s="285" t="e">
        <v>#N/A</v>
      </c>
      <c r="Q237" s="172"/>
      <c r="R237" s="286">
        <v>1.067544</v>
      </c>
      <c r="S237" s="298"/>
      <c r="T237" s="287" t="s">
        <v>1927</v>
      </c>
      <c r="U237" s="283" t="s">
        <v>1512</v>
      </c>
      <c r="V237" s="287" t="s">
        <v>1796</v>
      </c>
      <c r="W237" s="283" t="s">
        <v>1667</v>
      </c>
      <c r="X237" s="287" t="s">
        <v>1994</v>
      </c>
    </row>
    <row r="238" spans="1:24" ht="18.75">
      <c r="A238" s="276" t="s">
        <v>696</v>
      </c>
      <c r="B238" s="277" t="s">
        <v>224</v>
      </c>
      <c r="C238" s="630" t="s">
        <v>704</v>
      </c>
      <c r="D238" s="631"/>
      <c r="E238" s="274"/>
      <c r="F238" s="278" t="s">
        <v>1434</v>
      </c>
      <c r="G238" s="279">
        <v>2.3065078371149399</v>
      </c>
      <c r="H238" s="280">
        <v>2.2589759571149401</v>
      </c>
      <c r="I238" s="279">
        <v>-0.45006525018109989</v>
      </c>
      <c r="J238" s="281">
        <v>450241.02</v>
      </c>
      <c r="K238" s="282">
        <v>463774.9</v>
      </c>
      <c r="L238" s="281">
        <v>1</v>
      </c>
      <c r="M238" s="283">
        <v>0.19520463479680916</v>
      </c>
      <c r="N238" s="284" t="e">
        <v>#N/A</v>
      </c>
      <c r="O238" s="282" t="e">
        <v>#N/A</v>
      </c>
      <c r="P238" s="285" t="e">
        <v>#N/A</v>
      </c>
      <c r="R238" s="286">
        <v>0.97043899999999994</v>
      </c>
      <c r="S238" s="298"/>
      <c r="T238" s="287" t="s">
        <v>1553</v>
      </c>
      <c r="U238" s="283" t="s">
        <v>1603</v>
      </c>
      <c r="V238" s="287" t="s">
        <v>2065</v>
      </c>
      <c r="W238" s="283" t="s">
        <v>2234</v>
      </c>
      <c r="X238" s="287" t="s">
        <v>1722</v>
      </c>
    </row>
    <row r="239" spans="1:24" s="207" customFormat="1" ht="18.75">
      <c r="A239" s="608" t="s">
        <v>1404</v>
      </c>
      <c r="B239" s="277" t="s">
        <v>224</v>
      </c>
      <c r="C239" s="630" t="s">
        <v>1158</v>
      </c>
      <c r="D239" s="631"/>
      <c r="E239" s="274"/>
      <c r="F239" s="278" t="s">
        <v>1515</v>
      </c>
      <c r="G239" s="279">
        <v>6.6540613384249481</v>
      </c>
      <c r="H239" s="280">
        <v>6.0092588584249489</v>
      </c>
      <c r="I239" s="279">
        <v>-0.15604578431200025</v>
      </c>
      <c r="J239" s="281">
        <v>158828.35999999999</v>
      </c>
      <c r="K239" s="282">
        <v>169855.03</v>
      </c>
      <c r="L239" s="281">
        <v>26</v>
      </c>
      <c r="M239" s="283">
        <v>2.3869386217229477E-2</v>
      </c>
      <c r="N239" s="284" t="e">
        <v>#N/A</v>
      </c>
      <c r="O239" s="282" t="e">
        <v>#N/A</v>
      </c>
      <c r="P239" s="285" t="e">
        <v>#N/A</v>
      </c>
      <c r="Q239" s="172"/>
      <c r="R239" s="286">
        <v>0.94159999999999999</v>
      </c>
      <c r="S239" s="298"/>
      <c r="T239" s="287" t="s">
        <v>2187</v>
      </c>
      <c r="U239" s="283" t="s">
        <v>1436</v>
      </c>
      <c r="V239" s="287" t="s">
        <v>1770</v>
      </c>
      <c r="W239" s="283" t="s">
        <v>1497</v>
      </c>
      <c r="X239" s="287" t="s">
        <v>1663</v>
      </c>
    </row>
    <row r="240" spans="1:24" ht="18.75">
      <c r="A240" s="276" t="s">
        <v>267</v>
      </c>
      <c r="B240" s="277" t="s">
        <v>224</v>
      </c>
      <c r="C240" s="630" t="s">
        <v>274</v>
      </c>
      <c r="D240" s="631"/>
      <c r="E240" s="274"/>
      <c r="F240" s="278" t="s">
        <v>1445</v>
      </c>
      <c r="G240" s="279">
        <v>14.460597027421441</v>
      </c>
      <c r="H240" s="280">
        <v>14.124546517421441</v>
      </c>
      <c r="I240" s="279">
        <v>-0.32680482385055865</v>
      </c>
      <c r="J240" s="281">
        <v>292081.54000000004</v>
      </c>
      <c r="K240" s="282">
        <v>268578.55869999999</v>
      </c>
      <c r="L240" s="281">
        <v>3</v>
      </c>
      <c r="M240" s="283">
        <v>2.0198442667763276E-2</v>
      </c>
      <c r="N240" s="284" t="e">
        <v>#N/A</v>
      </c>
      <c r="O240" s="282" t="e">
        <v>#N/A</v>
      </c>
      <c r="P240" s="285" t="e">
        <v>#N/A</v>
      </c>
      <c r="R240" s="286">
        <v>1.0888</v>
      </c>
      <c r="S240" s="298"/>
      <c r="T240" s="287" t="s">
        <v>1608</v>
      </c>
      <c r="U240" s="283" t="s">
        <v>1515</v>
      </c>
      <c r="V240" s="287" t="s">
        <v>1576</v>
      </c>
      <c r="W240" s="283" t="s">
        <v>1681</v>
      </c>
      <c r="X240" s="287" t="s">
        <v>1981</v>
      </c>
    </row>
    <row r="241" spans="1:24" ht="18.75">
      <c r="A241" s="276" t="s">
        <v>300</v>
      </c>
      <c r="B241" s="277" t="s">
        <v>224</v>
      </c>
      <c r="C241" s="630" t="s">
        <v>302</v>
      </c>
      <c r="D241" s="631"/>
      <c r="E241" s="274"/>
      <c r="F241" s="278" t="s">
        <v>1514</v>
      </c>
      <c r="G241" s="279">
        <v>1.1779185765050502</v>
      </c>
      <c r="H241" s="280">
        <v>1.0195347565050501</v>
      </c>
      <c r="I241" s="279">
        <v>1.047499907319901E-3</v>
      </c>
      <c r="J241" s="281">
        <v>1043.76</v>
      </c>
      <c r="K241" s="282">
        <v>1099.9684</v>
      </c>
      <c r="L241" s="281">
        <v>3</v>
      </c>
      <c r="M241" s="283">
        <v>8.861053903206909E-4</v>
      </c>
      <c r="N241" s="284" t="e">
        <v>#N/A</v>
      </c>
      <c r="O241" s="282" t="e">
        <v>#N/A</v>
      </c>
      <c r="P241" s="285" t="e">
        <v>#N/A</v>
      </c>
      <c r="R241" s="286">
        <v>0.95230000000000004</v>
      </c>
      <c r="S241" s="298"/>
      <c r="T241" s="287" t="s">
        <v>1448</v>
      </c>
      <c r="U241" s="283" t="s">
        <v>1485</v>
      </c>
      <c r="V241" s="287" t="s">
        <v>2291</v>
      </c>
      <c r="W241" s="283" t="s">
        <v>1530</v>
      </c>
      <c r="X241" s="287" t="s">
        <v>1530</v>
      </c>
    </row>
    <row r="242" spans="1:24" ht="18.75">
      <c r="A242" s="276" t="s">
        <v>364</v>
      </c>
      <c r="B242" s="277" t="s">
        <v>224</v>
      </c>
      <c r="C242" s="630" t="s">
        <v>373</v>
      </c>
      <c r="D242" s="631"/>
      <c r="E242" s="274"/>
      <c r="F242" s="278" t="s">
        <v>157</v>
      </c>
      <c r="G242" s="279">
        <v>0.162920405346</v>
      </c>
      <c r="H242" s="280">
        <v>0.162920405346</v>
      </c>
      <c r="I242" s="279">
        <v>0</v>
      </c>
      <c r="J242" s="281" t="s">
        <v>1405</v>
      </c>
      <c r="K242" s="282" t="s">
        <v>1405</v>
      </c>
      <c r="L242" s="281" t="s">
        <v>1405</v>
      </c>
      <c r="M242" s="283">
        <v>0</v>
      </c>
      <c r="N242" s="284" t="e">
        <v>#N/A</v>
      </c>
      <c r="O242" s="282" t="e">
        <v>#N/A</v>
      </c>
      <c r="P242" s="285" t="e">
        <v>#N/A</v>
      </c>
      <c r="R242" s="286">
        <v>0.93849999999999989</v>
      </c>
      <c r="S242" s="298"/>
      <c r="T242" s="287" t="s">
        <v>157</v>
      </c>
      <c r="U242" s="283" t="s">
        <v>157</v>
      </c>
      <c r="V242" s="287" t="s">
        <v>157</v>
      </c>
      <c r="W242" s="283" t="s">
        <v>157</v>
      </c>
      <c r="X242" s="287" t="s">
        <v>157</v>
      </c>
    </row>
    <row r="243" spans="1:24" ht="18.75">
      <c r="A243" s="276" t="s">
        <v>365</v>
      </c>
      <c r="B243" s="277" t="s">
        <v>224</v>
      </c>
      <c r="C243" s="630" t="s">
        <v>374</v>
      </c>
      <c r="D243" s="631"/>
      <c r="E243" s="274"/>
      <c r="F243" s="278" t="s">
        <v>157</v>
      </c>
      <c r="G243" s="279">
        <v>0.12963253484250001</v>
      </c>
      <c r="H243" s="280">
        <v>0.12963253484250001</v>
      </c>
      <c r="I243" s="279">
        <v>0</v>
      </c>
      <c r="J243" s="281" t="s">
        <v>1405</v>
      </c>
      <c r="K243" s="282" t="s">
        <v>1405</v>
      </c>
      <c r="L243" s="281" t="s">
        <v>1405</v>
      </c>
      <c r="M243" s="283">
        <v>0</v>
      </c>
      <c r="N243" s="284" t="e">
        <v>#N/A</v>
      </c>
      <c r="O243" s="282" t="e">
        <v>#N/A</v>
      </c>
      <c r="P243" s="285" t="e">
        <v>#N/A</v>
      </c>
      <c r="R243" s="286">
        <v>1.0095000000000001</v>
      </c>
      <c r="S243" s="298"/>
      <c r="T243" s="287" t="s">
        <v>157</v>
      </c>
      <c r="U243" s="283" t="s">
        <v>157</v>
      </c>
      <c r="V243" s="287" t="s">
        <v>157</v>
      </c>
      <c r="W243" s="283" t="s">
        <v>157</v>
      </c>
      <c r="X243" s="287" t="s">
        <v>157</v>
      </c>
    </row>
    <row r="244" spans="1:24" ht="18.75">
      <c r="A244" s="276" t="s">
        <v>366</v>
      </c>
      <c r="B244" s="277" t="s">
        <v>224</v>
      </c>
      <c r="C244" s="630" t="s">
        <v>375</v>
      </c>
      <c r="D244" s="631"/>
      <c r="E244" s="274"/>
      <c r="F244" s="278" t="s">
        <v>157</v>
      </c>
      <c r="G244" s="279">
        <v>0</v>
      </c>
      <c r="H244" s="280">
        <v>0</v>
      </c>
      <c r="I244" s="279">
        <v>0</v>
      </c>
      <c r="J244" s="281" t="s">
        <v>1405</v>
      </c>
      <c r="K244" s="282" t="s">
        <v>1405</v>
      </c>
      <c r="L244" s="281" t="s">
        <v>1405</v>
      </c>
      <c r="M244" s="283" t="e">
        <v>#DIV/0!</v>
      </c>
      <c r="N244" s="284" t="e">
        <v>#N/A</v>
      </c>
      <c r="O244" s="282" t="e">
        <v>#N/A</v>
      </c>
      <c r="P244" s="285" t="e">
        <v>#N/A</v>
      </c>
      <c r="R244" s="286">
        <v>0.89810000000000001</v>
      </c>
      <c r="S244" s="298"/>
      <c r="T244" s="287" t="s">
        <v>157</v>
      </c>
      <c r="U244" s="283" t="s">
        <v>157</v>
      </c>
      <c r="V244" s="287" t="s">
        <v>157</v>
      </c>
      <c r="W244" s="283" t="s">
        <v>157</v>
      </c>
      <c r="X244" s="287" t="s">
        <v>157</v>
      </c>
    </row>
    <row r="245" spans="1:24" ht="18.75">
      <c r="A245" s="608" t="s">
        <v>1386</v>
      </c>
      <c r="B245" s="277" t="s">
        <v>224</v>
      </c>
      <c r="C245" s="630" t="s">
        <v>1394</v>
      </c>
      <c r="D245" s="631"/>
      <c r="E245" s="274"/>
      <c r="F245" s="278" t="s">
        <v>1529</v>
      </c>
      <c r="G245" s="279">
        <v>1.360759888861</v>
      </c>
      <c r="H245" s="280">
        <v>1.3380959288610002</v>
      </c>
      <c r="I245" s="279">
        <v>-0.14503359763599977</v>
      </c>
      <c r="J245" s="281">
        <v>208963.14</v>
      </c>
      <c r="K245" s="282">
        <v>146160.78</v>
      </c>
      <c r="L245" s="281">
        <v>6</v>
      </c>
      <c r="M245" s="283">
        <v>0.15356356526272164</v>
      </c>
      <c r="N245" s="284" t="e">
        <v>#N/A</v>
      </c>
      <c r="O245" s="282" t="e">
        <v>#N/A</v>
      </c>
      <c r="P245" s="285" t="e">
        <v>#N/A</v>
      </c>
      <c r="R245" s="286">
        <v>1.4269000000000001</v>
      </c>
      <c r="S245" s="298"/>
      <c r="T245" s="287" t="s">
        <v>1598</v>
      </c>
      <c r="U245" s="283" t="s">
        <v>1597</v>
      </c>
      <c r="V245" s="287" t="s">
        <v>1958</v>
      </c>
      <c r="W245" s="283" t="s">
        <v>2342</v>
      </c>
      <c r="X245" s="287" t="s">
        <v>1611</v>
      </c>
    </row>
    <row r="246" spans="1:24" ht="18.75">
      <c r="A246" s="347" t="s">
        <v>802</v>
      </c>
      <c r="B246" s="348"/>
      <c r="C246" s="348"/>
      <c r="D246" s="348"/>
      <c r="E246" s="274"/>
      <c r="F246" s="349"/>
      <c r="G246" s="350"/>
      <c r="H246" s="350"/>
      <c r="I246" s="350"/>
      <c r="J246" s="351"/>
      <c r="K246" s="351"/>
      <c r="L246" s="351"/>
      <c r="M246" s="352"/>
      <c r="N246" s="352"/>
      <c r="O246" s="351"/>
      <c r="P246" s="351"/>
      <c r="R246" s="351"/>
      <c r="S246" s="298"/>
      <c r="T246" s="348"/>
      <c r="U246" s="348"/>
      <c r="V246" s="348"/>
      <c r="W246" s="348"/>
      <c r="X246" s="348"/>
    </row>
    <row r="247" spans="1:24" ht="18.75">
      <c r="A247" s="276" t="s">
        <v>156</v>
      </c>
      <c r="B247" s="277" t="s">
        <v>72</v>
      </c>
      <c r="C247" s="288" t="s">
        <v>472</v>
      </c>
      <c r="D247" s="289"/>
      <c r="E247" s="274"/>
      <c r="F247" s="278" t="s">
        <v>157</v>
      </c>
      <c r="G247" s="279" t="s">
        <v>157</v>
      </c>
      <c r="H247" s="280" t="s">
        <v>157</v>
      </c>
      <c r="I247" s="279" t="s">
        <v>157</v>
      </c>
      <c r="J247" s="281">
        <v>0</v>
      </c>
      <c r="K247" s="282">
        <v>0</v>
      </c>
      <c r="L247" s="281">
        <v>0</v>
      </c>
      <c r="M247" s="283" t="e">
        <v>#VALUE!</v>
      </c>
      <c r="N247" s="284" t="e">
        <v>#N/A</v>
      </c>
      <c r="O247" s="282" t="e">
        <v>#N/A</v>
      </c>
      <c r="P247" s="285" t="e">
        <v>#N/A</v>
      </c>
      <c r="R247" s="286">
        <v>90928.220617166924</v>
      </c>
      <c r="S247" s="298"/>
      <c r="T247" s="287">
        <v>-7.3262726513487249E-3</v>
      </c>
      <c r="U247" s="283"/>
      <c r="V247" s="287">
        <v>9.562095267419346E-2</v>
      </c>
      <c r="W247" s="283">
        <v>0.10679135496202097</v>
      </c>
      <c r="X247" s="287">
        <v>7.0115288105991436E-2</v>
      </c>
    </row>
    <row r="248" spans="1:24" ht="18.75">
      <c r="A248" s="276" t="s">
        <v>162</v>
      </c>
      <c r="B248" s="277" t="s">
        <v>72</v>
      </c>
      <c r="C248" s="288" t="s">
        <v>566</v>
      </c>
      <c r="D248" s="289"/>
      <c r="E248" s="274"/>
      <c r="F248" s="278" t="s">
        <v>157</v>
      </c>
      <c r="G248" s="279" t="s">
        <v>157</v>
      </c>
      <c r="H248" s="280" t="s">
        <v>157</v>
      </c>
      <c r="I248" s="279" t="s">
        <v>157</v>
      </c>
      <c r="J248" s="281">
        <v>0</v>
      </c>
      <c r="K248" s="282">
        <v>0</v>
      </c>
      <c r="L248" s="281">
        <v>0</v>
      </c>
      <c r="M248" s="283" t="e">
        <v>#VALUE!</v>
      </c>
      <c r="N248" s="284" t="e">
        <v>#N/A</v>
      </c>
      <c r="O248" s="282" t="e">
        <v>#N/A</v>
      </c>
      <c r="P248" s="285" t="e">
        <v>#N/A</v>
      </c>
      <c r="R248" s="286">
        <v>9299.5313492601999</v>
      </c>
      <c r="S248" s="298"/>
      <c r="T248" s="287">
        <v>-1.3081992404862982E-2</v>
      </c>
      <c r="U248" s="283"/>
      <c r="V248" s="287">
        <v>-1.1221671874611806E-2</v>
      </c>
      <c r="W248" s="283">
        <v>3.0018637605438547E-2</v>
      </c>
      <c r="X248" s="287">
        <v>2.4003957713885082E-2</v>
      </c>
    </row>
    <row r="249" spans="1:24" ht="18.75">
      <c r="A249" s="276" t="s">
        <v>173</v>
      </c>
      <c r="B249" s="277" t="s">
        <v>72</v>
      </c>
      <c r="C249" s="288" t="s">
        <v>473</v>
      </c>
      <c r="D249" s="289"/>
      <c r="E249" s="274"/>
      <c r="F249" s="278" t="s">
        <v>157</v>
      </c>
      <c r="G249" s="279" t="s">
        <v>157</v>
      </c>
      <c r="H249" s="280" t="s">
        <v>157</v>
      </c>
      <c r="I249" s="279" t="s">
        <v>157</v>
      </c>
      <c r="J249" s="281">
        <v>0</v>
      </c>
      <c r="K249" s="282">
        <v>0</v>
      </c>
      <c r="L249" s="281">
        <v>0</v>
      </c>
      <c r="M249" s="283" t="e">
        <v>#VALUE!</v>
      </c>
      <c r="N249" s="284" t="e">
        <v>#N/A</v>
      </c>
      <c r="O249" s="282" t="e">
        <v>#N/A</v>
      </c>
      <c r="P249" s="285" t="e">
        <v>#N/A</v>
      </c>
      <c r="R249" s="286">
        <v>61226.7117589716</v>
      </c>
      <c r="S249" s="298"/>
      <c r="T249" s="287">
        <v>2.262867639410775E-2</v>
      </c>
      <c r="U249" s="283"/>
      <c r="V249" s="287">
        <v>6.3199605103649303E-2</v>
      </c>
      <c r="W249" s="283">
        <v>7.3126087379326021E-2</v>
      </c>
      <c r="X249" s="287">
        <v>3.9676302552590803E-2</v>
      </c>
    </row>
    <row r="250" spans="1:24" ht="18.75">
      <c r="A250" s="276" t="s">
        <v>174</v>
      </c>
      <c r="B250" s="277" t="s">
        <v>72</v>
      </c>
      <c r="C250" s="288" t="s">
        <v>474</v>
      </c>
      <c r="D250" s="289"/>
      <c r="E250" s="274"/>
      <c r="F250" s="278" t="s">
        <v>157</v>
      </c>
      <c r="G250" s="279" t="s">
        <v>157</v>
      </c>
      <c r="H250" s="280" t="s">
        <v>157</v>
      </c>
      <c r="I250" s="279" t="s">
        <v>157</v>
      </c>
      <c r="J250" s="281">
        <v>0</v>
      </c>
      <c r="K250" s="282">
        <v>0</v>
      </c>
      <c r="L250" s="281">
        <v>0</v>
      </c>
      <c r="M250" s="283" t="e">
        <v>#VALUE!</v>
      </c>
      <c r="N250" s="284" t="e">
        <v>#N/A</v>
      </c>
      <c r="O250" s="282" t="e">
        <v>#N/A</v>
      </c>
      <c r="P250" s="285" t="e">
        <v>#N/A</v>
      </c>
      <c r="R250" s="286">
        <v>664.07756055218283</v>
      </c>
      <c r="S250" s="298"/>
      <c r="T250" s="287">
        <v>-2.8031753942195235E-2</v>
      </c>
      <c r="U250" s="283"/>
      <c r="V250" s="287">
        <v>0.13884694331452177</v>
      </c>
      <c r="W250" s="283">
        <v>0.15073955858365062</v>
      </c>
      <c r="X250" s="287">
        <v>6.7102680701359052E-2</v>
      </c>
    </row>
    <row r="251" spans="1:24" ht="14.45" customHeight="1">
      <c r="A251" s="276" t="s">
        <v>165</v>
      </c>
      <c r="B251" s="277" t="s">
        <v>72</v>
      </c>
      <c r="C251" s="288" t="s">
        <v>470</v>
      </c>
      <c r="D251" s="289"/>
      <c r="E251" s="274"/>
      <c r="F251" s="278" t="s">
        <v>157</v>
      </c>
      <c r="G251" s="279" t="s">
        <v>157</v>
      </c>
      <c r="H251" s="280" t="s">
        <v>157</v>
      </c>
      <c r="I251" s="279" t="s">
        <v>157</v>
      </c>
      <c r="J251" s="281">
        <v>0</v>
      </c>
      <c r="K251" s="282">
        <v>0</v>
      </c>
      <c r="L251" s="281">
        <v>0</v>
      </c>
      <c r="M251" s="283" t="e">
        <v>#VALUE!</v>
      </c>
      <c r="N251" s="284" t="e">
        <v>#N/A</v>
      </c>
      <c r="O251" s="282" t="e">
        <v>#N/A</v>
      </c>
      <c r="P251" s="285" t="e">
        <v>#N/A</v>
      </c>
      <c r="R251" s="286">
        <v>169.84172000000001</v>
      </c>
      <c r="S251" s="298"/>
      <c r="T251" s="287">
        <v>0</v>
      </c>
      <c r="U251" s="283"/>
      <c r="V251" s="287">
        <v>0</v>
      </c>
      <c r="W251" s="283">
        <v>3.7925015306841114E-3</v>
      </c>
      <c r="X251" s="287">
        <v>2.8695505556113554E-2</v>
      </c>
    </row>
    <row r="252" spans="1:24" ht="18.75">
      <c r="A252" s="276" t="s">
        <v>166</v>
      </c>
      <c r="B252" s="277" t="s">
        <v>72</v>
      </c>
      <c r="C252" s="288" t="s">
        <v>471</v>
      </c>
      <c r="D252" s="289"/>
      <c r="E252" s="274"/>
      <c r="F252" s="278" t="s">
        <v>157</v>
      </c>
      <c r="G252" s="279" t="s">
        <v>157</v>
      </c>
      <c r="H252" s="280" t="s">
        <v>157</v>
      </c>
      <c r="I252" s="279" t="s">
        <v>157</v>
      </c>
      <c r="J252" s="281">
        <v>0</v>
      </c>
      <c r="K252" s="282">
        <v>0</v>
      </c>
      <c r="L252" s="281">
        <v>0</v>
      </c>
      <c r="M252" s="283" t="e">
        <v>#VALUE!</v>
      </c>
      <c r="N252" s="284" t="e">
        <v>#N/A</v>
      </c>
      <c r="O252" s="282" t="e">
        <v>#N/A</v>
      </c>
      <c r="P252" s="285" t="e">
        <v>#N/A</v>
      </c>
      <c r="R252" s="286">
        <v>169.96931000000001</v>
      </c>
      <c r="S252" s="298"/>
      <c r="T252" s="287">
        <v>0</v>
      </c>
      <c r="U252" s="283"/>
      <c r="V252" s="287">
        <v>0</v>
      </c>
      <c r="W252" s="283">
        <v>4.1921846995154333E-3</v>
      </c>
      <c r="X252" s="287">
        <v>2.9782261374598828E-2</v>
      </c>
    </row>
    <row r="253" spans="1:24" ht="18.75">
      <c r="A253" s="236"/>
      <c r="B253" s="236"/>
      <c r="C253" s="237"/>
      <c r="D253" s="238"/>
      <c r="E253" s="274"/>
      <c r="F253" s="239"/>
      <c r="G253" s="239"/>
      <c r="H253" s="239"/>
      <c r="I253" s="239"/>
      <c r="J253" s="240"/>
      <c r="K253" s="240"/>
      <c r="L253" s="240"/>
      <c r="M253" s="240"/>
      <c r="N253" s="241"/>
      <c r="O253" s="241"/>
      <c r="P253" s="241"/>
      <c r="R253" s="241"/>
      <c r="S253" s="298"/>
      <c r="T253" s="242"/>
      <c r="U253" s="242"/>
      <c r="V253" s="242"/>
    </row>
    <row r="254" spans="1:24" ht="18.75">
      <c r="A254" s="258" t="s">
        <v>804</v>
      </c>
      <c r="B254" s="296"/>
      <c r="C254" s="296"/>
      <c r="D254" s="296"/>
      <c r="E254" s="296"/>
      <c r="F254" s="296"/>
      <c r="G254" s="296"/>
      <c r="H254" s="296"/>
      <c r="I254" s="296"/>
      <c r="J254" s="296"/>
      <c r="K254" s="296"/>
      <c r="L254" s="296"/>
      <c r="M254" s="296"/>
      <c r="N254" s="296"/>
      <c r="O254" s="296"/>
      <c r="P254" s="296"/>
      <c r="S254" s="298"/>
    </row>
    <row r="255" spans="1:24">
      <c r="A255" s="244" t="s">
        <v>827</v>
      </c>
      <c r="B255" s="190"/>
      <c r="C255" s="243"/>
      <c r="F255" s="244"/>
      <c r="H255" s="245"/>
      <c r="I255" s="245"/>
      <c r="J255" s="246"/>
      <c r="L255" s="172"/>
      <c r="M255" s="247"/>
      <c r="N255" s="248"/>
      <c r="O255" s="247"/>
      <c r="P255" s="247"/>
      <c r="R255" s="247"/>
      <c r="T255" s="249"/>
      <c r="U255" s="249"/>
      <c r="V255" s="249"/>
    </row>
    <row r="256" spans="1:24">
      <c r="A256" s="634" t="s">
        <v>828</v>
      </c>
      <c r="B256" s="634"/>
      <c r="C256" s="634"/>
      <c r="D256" s="634"/>
      <c r="E256" s="634"/>
      <c r="F256" s="634"/>
      <c r="G256" s="634"/>
      <c r="H256" s="634"/>
      <c r="I256" s="634"/>
      <c r="J256" s="634"/>
      <c r="K256" s="634"/>
      <c r="L256" s="634"/>
      <c r="M256" s="634"/>
      <c r="N256" s="634"/>
      <c r="O256" s="634"/>
      <c r="P256" s="634"/>
      <c r="Q256" s="634"/>
      <c r="R256" s="634"/>
      <c r="S256" s="634"/>
      <c r="T256" s="634"/>
      <c r="U256" s="634"/>
      <c r="V256" s="634"/>
      <c r="W256" s="634"/>
      <c r="X256" s="634"/>
    </row>
    <row r="257" spans="1:25">
      <c r="A257" s="634"/>
      <c r="B257" s="634"/>
      <c r="C257" s="634"/>
      <c r="D257" s="634"/>
      <c r="E257" s="634"/>
      <c r="F257" s="634"/>
      <c r="G257" s="634"/>
      <c r="H257" s="634"/>
      <c r="I257" s="634"/>
      <c r="J257" s="634"/>
      <c r="K257" s="634"/>
      <c r="L257" s="634"/>
      <c r="M257" s="634"/>
      <c r="N257" s="634"/>
      <c r="O257" s="634"/>
      <c r="P257" s="634"/>
      <c r="Q257" s="634"/>
      <c r="R257" s="634"/>
      <c r="S257" s="634"/>
      <c r="T257" s="634"/>
      <c r="U257" s="634"/>
      <c r="V257" s="634"/>
      <c r="W257" s="634"/>
      <c r="X257" s="634"/>
    </row>
    <row r="258" spans="1:25">
      <c r="A258" s="634"/>
      <c r="B258" s="634"/>
      <c r="C258" s="634"/>
      <c r="D258" s="634"/>
      <c r="E258" s="634"/>
      <c r="F258" s="634"/>
      <c r="G258" s="634"/>
      <c r="H258" s="634"/>
      <c r="I258" s="634"/>
      <c r="J258" s="634"/>
      <c r="K258" s="634"/>
      <c r="L258" s="634"/>
      <c r="M258" s="634"/>
      <c r="N258" s="634"/>
      <c r="O258" s="634"/>
      <c r="P258" s="634"/>
      <c r="Q258" s="634"/>
      <c r="R258" s="634"/>
      <c r="S258" s="634"/>
      <c r="T258" s="634"/>
      <c r="U258" s="634"/>
      <c r="V258" s="634"/>
      <c r="W258" s="634"/>
      <c r="X258" s="634"/>
    </row>
    <row r="259" spans="1:25">
      <c r="A259" s="634"/>
      <c r="B259" s="634"/>
      <c r="C259" s="634"/>
      <c r="D259" s="634"/>
      <c r="E259" s="634"/>
      <c r="F259" s="634"/>
      <c r="G259" s="634"/>
      <c r="H259" s="634"/>
      <c r="I259" s="634"/>
      <c r="J259" s="634"/>
      <c r="K259" s="634"/>
      <c r="L259" s="634"/>
      <c r="M259" s="634"/>
      <c r="N259" s="634"/>
      <c r="O259" s="634"/>
      <c r="P259" s="634"/>
      <c r="Q259" s="634"/>
      <c r="R259" s="634"/>
      <c r="S259" s="634"/>
      <c r="T259" s="634"/>
      <c r="U259" s="634"/>
      <c r="V259" s="634"/>
      <c r="W259" s="634"/>
      <c r="X259" s="634"/>
    </row>
    <row r="260" spans="1:25">
      <c r="A260" s="192" t="s">
        <v>2349</v>
      </c>
      <c r="B260" s="250"/>
      <c r="C260" s="251"/>
      <c r="D260" s="252"/>
      <c r="E260" s="252"/>
      <c r="F260" s="253"/>
      <c r="G260" s="253"/>
      <c r="H260" s="253"/>
      <c r="I260" s="253"/>
      <c r="J260" s="247"/>
      <c r="K260" s="247"/>
      <c r="L260" s="247"/>
      <c r="M260" s="247"/>
      <c r="N260" s="248"/>
      <c r="O260" s="247"/>
      <c r="P260" s="247"/>
      <c r="R260" s="247"/>
      <c r="T260" s="249"/>
      <c r="U260" s="249"/>
      <c r="V260" s="249"/>
    </row>
    <row r="261" spans="1:25">
      <c r="A261" s="628"/>
      <c r="B261" s="628"/>
      <c r="C261" s="628"/>
      <c r="D261" s="628"/>
      <c r="E261" s="628"/>
      <c r="F261" s="628"/>
      <c r="G261" s="628"/>
      <c r="H261" s="628"/>
      <c r="I261" s="628"/>
      <c r="J261" s="628"/>
      <c r="K261" s="628"/>
      <c r="L261" s="628"/>
      <c r="M261" s="628"/>
      <c r="N261" s="628"/>
      <c r="O261" s="628"/>
      <c r="P261" s="628"/>
      <c r="R261" s="255"/>
      <c r="T261" s="256"/>
      <c r="U261" s="256"/>
      <c r="V261" s="256"/>
    </row>
    <row r="262" spans="1:25">
      <c r="A262" s="250"/>
      <c r="B262" s="250"/>
      <c r="C262" s="632"/>
      <c r="D262" s="633"/>
      <c r="E262" s="257"/>
      <c r="F262" s="253"/>
      <c r="G262" s="253"/>
      <c r="H262" s="253"/>
      <c r="I262" s="253"/>
      <c r="J262" s="247"/>
      <c r="K262" s="247"/>
      <c r="L262" s="247"/>
      <c r="M262" s="247"/>
      <c r="N262" s="248"/>
      <c r="O262" s="247"/>
      <c r="P262" s="247"/>
      <c r="R262" s="247"/>
      <c r="T262" s="249"/>
      <c r="U262" s="249"/>
      <c r="V262" s="249"/>
    </row>
    <row r="263" spans="1:25">
      <c r="A263" s="269"/>
      <c r="B263" s="250"/>
      <c r="C263" s="632"/>
      <c r="D263" s="633"/>
      <c r="E263" s="257"/>
      <c r="F263" s="253"/>
      <c r="G263" s="253"/>
      <c r="H263" s="253"/>
      <c r="I263" s="253"/>
      <c r="J263" s="247"/>
      <c r="K263" s="247"/>
      <c r="L263" s="247"/>
      <c r="M263" s="247"/>
      <c r="N263" s="248"/>
      <c r="O263" s="247"/>
      <c r="P263" s="247"/>
      <c r="R263" s="247"/>
      <c r="T263" s="249"/>
      <c r="U263" s="249"/>
      <c r="V263" s="249"/>
    </row>
    <row r="264" spans="1:25">
      <c r="A264" s="250"/>
      <c r="B264" s="250"/>
      <c r="C264" s="632"/>
      <c r="D264" s="633"/>
      <c r="E264" s="257"/>
      <c r="F264" s="253"/>
      <c r="G264" s="253"/>
      <c r="H264" s="253"/>
      <c r="I264" s="253"/>
      <c r="J264" s="247"/>
      <c r="K264" s="247"/>
      <c r="L264" s="247"/>
      <c r="M264" s="247"/>
      <c r="N264" s="248"/>
      <c r="O264" s="247"/>
      <c r="P264" s="247"/>
      <c r="R264" s="247"/>
      <c r="T264" s="249"/>
      <c r="U264" s="249"/>
      <c r="V264" s="249"/>
    </row>
    <row r="265" spans="1:25">
      <c r="A265" s="250"/>
      <c r="B265" s="269"/>
      <c r="C265" s="243"/>
      <c r="D265" s="246"/>
      <c r="E265" s="246"/>
      <c r="F265" s="270"/>
      <c r="G265" s="271"/>
      <c r="H265" s="271"/>
      <c r="I265" s="271"/>
      <c r="J265" s="271"/>
      <c r="K265" s="271"/>
      <c r="L265" s="271"/>
      <c r="M265" s="271"/>
      <c r="N265" s="271"/>
      <c r="O265" s="272"/>
      <c r="P265" s="255"/>
      <c r="R265" s="255"/>
      <c r="T265" s="256"/>
      <c r="U265" s="256"/>
      <c r="V265" s="256"/>
    </row>
    <row r="266" spans="1:25">
      <c r="A266" s="250"/>
      <c r="B266" s="250"/>
      <c r="C266" s="632"/>
      <c r="D266" s="633"/>
      <c r="E266" s="257"/>
      <c r="F266" s="253"/>
      <c r="G266" s="253"/>
      <c r="H266" s="253"/>
      <c r="I266" s="253"/>
      <c r="J266" s="247"/>
      <c r="K266" s="247"/>
      <c r="L266" s="247"/>
      <c r="M266" s="247"/>
      <c r="N266" s="248"/>
      <c r="O266" s="247"/>
      <c r="P266" s="247"/>
      <c r="R266" s="247"/>
      <c r="T266" s="249"/>
      <c r="U266" s="249"/>
      <c r="V266" s="249"/>
    </row>
    <row r="267" spans="1:25">
      <c r="A267" s="269"/>
      <c r="B267" s="250"/>
      <c r="C267" s="632"/>
      <c r="D267" s="633"/>
      <c r="E267" s="257"/>
      <c r="F267" s="253"/>
      <c r="G267" s="253"/>
      <c r="H267" s="253"/>
      <c r="I267" s="253"/>
      <c r="J267" s="247"/>
      <c r="K267" s="247"/>
      <c r="L267" s="247"/>
      <c r="M267" s="247"/>
      <c r="N267" s="248"/>
      <c r="O267" s="247"/>
      <c r="P267" s="247"/>
      <c r="R267" s="247"/>
      <c r="T267" s="249"/>
      <c r="U267" s="249"/>
      <c r="V267" s="249"/>
    </row>
    <row r="268" spans="1:25">
      <c r="A268" s="250"/>
      <c r="B268" s="250"/>
      <c r="C268" s="632"/>
      <c r="D268" s="633"/>
      <c r="E268" s="257"/>
      <c r="F268" s="253"/>
      <c r="G268" s="253"/>
      <c r="H268" s="253"/>
      <c r="I268" s="253"/>
      <c r="J268" s="247"/>
      <c r="K268" s="247"/>
      <c r="L268" s="247"/>
      <c r="M268" s="247"/>
      <c r="N268" s="248"/>
      <c r="O268" s="247"/>
      <c r="P268" s="247"/>
      <c r="R268" s="247"/>
      <c r="T268" s="249"/>
      <c r="U268" s="249"/>
      <c r="V268" s="249"/>
    </row>
    <row r="269" spans="1:25" s="232" customFormat="1" ht="14.45" customHeight="1">
      <c r="A269" s="250"/>
      <c r="B269" s="190"/>
      <c r="C269" s="259"/>
      <c r="D269" s="209"/>
      <c r="E269" s="209"/>
      <c r="F269" s="245"/>
      <c r="G269" s="260"/>
      <c r="H269" s="260"/>
      <c r="I269" s="260"/>
      <c r="J269" s="260"/>
      <c r="K269" s="260"/>
      <c r="P269" s="240"/>
      <c r="Q269" s="172"/>
      <c r="R269" s="240"/>
      <c r="S269" s="172"/>
      <c r="T269" s="242"/>
      <c r="U269" s="242"/>
      <c r="V269" s="242"/>
      <c r="W269" s="172"/>
      <c r="X269" s="172"/>
      <c r="Y269" s="172"/>
    </row>
    <row r="270" spans="1:25" s="232" customFormat="1">
      <c r="A270" s="172"/>
      <c r="B270" s="193"/>
      <c r="C270" s="193"/>
      <c r="D270" s="193"/>
      <c r="E270" s="193"/>
      <c r="F270" s="261"/>
      <c r="G270" s="261"/>
      <c r="H270" s="261"/>
      <c r="I270" s="261"/>
      <c r="J270" s="261"/>
      <c r="K270" s="261"/>
      <c r="L270" s="261"/>
      <c r="M270" s="261"/>
      <c r="N270" s="261"/>
      <c r="O270" s="261"/>
      <c r="P270" s="261"/>
      <c r="Q270" s="172"/>
      <c r="R270" s="261"/>
      <c r="S270" s="172"/>
      <c r="T270" s="262"/>
      <c r="U270" s="262"/>
      <c r="V270" s="262"/>
      <c r="W270" s="172"/>
      <c r="X270" s="172"/>
      <c r="Y270" s="172"/>
    </row>
    <row r="271" spans="1:25" s="232" customFormat="1">
      <c r="A271" s="294"/>
      <c r="B271" s="294"/>
      <c r="C271" s="294"/>
      <c r="D271" s="294"/>
      <c r="E271" s="294"/>
      <c r="F271" s="294"/>
      <c r="G271" s="294"/>
      <c r="H271" s="294"/>
      <c r="I271" s="294"/>
      <c r="J271" s="294"/>
      <c r="K271" s="294"/>
      <c r="L271" s="294"/>
      <c r="M271" s="294"/>
      <c r="N271" s="294"/>
      <c r="O271" s="294"/>
      <c r="P271" s="294"/>
      <c r="Q271" s="172"/>
      <c r="R271" s="247"/>
      <c r="S271" s="172"/>
      <c r="T271" s="249"/>
      <c r="U271" s="249"/>
      <c r="V271" s="249"/>
      <c r="W271" s="172"/>
      <c r="X271" s="172"/>
      <c r="Y271" s="172"/>
    </row>
    <row r="272" spans="1:25" s="232" customFormat="1">
      <c r="A272" s="294"/>
      <c r="B272" s="294"/>
      <c r="C272" s="294"/>
      <c r="D272" s="294"/>
      <c r="E272" s="294"/>
      <c r="F272" s="294"/>
      <c r="G272" s="294"/>
      <c r="H272" s="294"/>
      <c r="I272" s="294"/>
      <c r="J272" s="294"/>
      <c r="K272" s="294"/>
      <c r="L272" s="294"/>
      <c r="M272" s="294"/>
      <c r="N272" s="294"/>
      <c r="O272" s="294"/>
      <c r="P272" s="294"/>
      <c r="Q272" s="172"/>
      <c r="R272" s="261"/>
      <c r="S272" s="172"/>
      <c r="T272" s="262"/>
      <c r="U272" s="262"/>
      <c r="V272" s="262"/>
      <c r="W272" s="172"/>
      <c r="X272" s="172"/>
      <c r="Y272" s="172"/>
    </row>
    <row r="273" spans="1:24">
      <c r="A273" s="295"/>
      <c r="B273" s="295"/>
      <c r="C273" s="295"/>
      <c r="D273" s="295"/>
      <c r="E273" s="295"/>
      <c r="F273" s="295"/>
      <c r="G273" s="295"/>
      <c r="H273" s="295"/>
      <c r="I273" s="295"/>
      <c r="J273" s="295"/>
      <c r="K273" s="295"/>
      <c r="L273" s="295"/>
      <c r="M273" s="295"/>
      <c r="N273" s="295"/>
      <c r="O273" s="295"/>
      <c r="P273" s="295"/>
      <c r="R273" s="261"/>
      <c r="T273" s="262"/>
      <c r="U273" s="262"/>
      <c r="V273" s="262"/>
    </row>
    <row r="274" spans="1:24">
      <c r="A274" s="232"/>
      <c r="B274" s="232"/>
      <c r="C274" s="232"/>
      <c r="D274" s="232"/>
      <c r="E274" s="232"/>
      <c r="Q274" s="232"/>
      <c r="S274" s="232"/>
      <c r="T274" s="232"/>
      <c r="U274" s="232"/>
      <c r="V274" s="232"/>
      <c r="W274" s="232"/>
      <c r="X274" s="232"/>
    </row>
    <row r="275" spans="1:24">
      <c r="A275" s="232"/>
      <c r="B275" s="232"/>
      <c r="C275" s="232"/>
      <c r="D275" s="232"/>
      <c r="E275" s="232"/>
      <c r="Q275" s="232"/>
      <c r="S275" s="232"/>
      <c r="T275" s="232"/>
      <c r="U275" s="232"/>
      <c r="V275" s="232"/>
      <c r="W275" s="232"/>
      <c r="X275" s="232"/>
    </row>
    <row r="276" spans="1:24">
      <c r="A276" s="232"/>
      <c r="B276" s="295"/>
      <c r="C276" s="295"/>
      <c r="D276" s="295"/>
      <c r="E276" s="295"/>
      <c r="F276" s="295"/>
      <c r="G276" s="295"/>
      <c r="H276" s="295"/>
      <c r="I276" s="295"/>
      <c r="J276" s="295"/>
      <c r="K276" s="295"/>
      <c r="L276" s="295"/>
      <c r="M276" s="295"/>
      <c r="N276" s="295"/>
      <c r="O276" s="295"/>
      <c r="P276" s="295"/>
      <c r="Q276" s="295"/>
      <c r="R276" s="295"/>
      <c r="S276" s="295"/>
      <c r="T276" s="295"/>
      <c r="U276" s="295"/>
      <c r="V276" s="295"/>
      <c r="W276" s="295"/>
      <c r="X276" s="295"/>
    </row>
    <row r="277" spans="1:24">
      <c r="B277" s="193"/>
      <c r="C277" s="193"/>
      <c r="D277" s="194"/>
      <c r="E277" s="194"/>
    </row>
    <row r="278" spans="1:24">
      <c r="A278" s="193"/>
      <c r="C278" s="193"/>
      <c r="D278" s="194"/>
      <c r="E278" s="194"/>
    </row>
    <row r="279" spans="1:24">
      <c r="C279" s="193"/>
      <c r="D279" s="194"/>
      <c r="E279" s="194"/>
    </row>
    <row r="280" spans="1:24">
      <c r="C280" s="193"/>
      <c r="D280" s="194"/>
      <c r="E280" s="194"/>
    </row>
    <row r="281" spans="1:24">
      <c r="C281" s="193"/>
      <c r="D281" s="194"/>
      <c r="E281" s="194"/>
    </row>
  </sheetData>
  <autoFilter ref="A11:X252"/>
  <mergeCells count="82">
    <mergeCell ref="C268:D268"/>
    <mergeCell ref="C236:D236"/>
    <mergeCell ref="C262:D262"/>
    <mergeCell ref="C263:D263"/>
    <mergeCell ref="C237:D237"/>
    <mergeCell ref="C238:D238"/>
    <mergeCell ref="C240:D240"/>
    <mergeCell ref="C241:D241"/>
    <mergeCell ref="C242:D242"/>
    <mergeCell ref="C243:D243"/>
    <mergeCell ref="A256:X259"/>
    <mergeCell ref="C244:D244"/>
    <mergeCell ref="C267:D267"/>
    <mergeCell ref="A261:P261"/>
    <mergeCell ref="C266:D266"/>
    <mergeCell ref="C264:D264"/>
    <mergeCell ref="C245:D245"/>
    <mergeCell ref="C218:D218"/>
    <mergeCell ref="C219:D219"/>
    <mergeCell ref="C220:D220"/>
    <mergeCell ref="C221:D221"/>
    <mergeCell ref="C222:D222"/>
    <mergeCell ref="C230:D230"/>
    <mergeCell ref="C228:D228"/>
    <mergeCell ref="C223:D223"/>
    <mergeCell ref="C224:D224"/>
    <mergeCell ref="C225:D225"/>
    <mergeCell ref="C226:D226"/>
    <mergeCell ref="C229:D229"/>
    <mergeCell ref="C227:D227"/>
    <mergeCell ref="C234:D234"/>
    <mergeCell ref="C239:D239"/>
    <mergeCell ref="C231:D231"/>
    <mergeCell ref="C235:D235"/>
    <mergeCell ref="C232:D232"/>
    <mergeCell ref="C233:D233"/>
    <mergeCell ref="C44:D44"/>
    <mergeCell ref="C45:D45"/>
    <mergeCell ref="C47:D47"/>
    <mergeCell ref="C48:D48"/>
    <mergeCell ref="C155:D155"/>
    <mergeCell ref="C50:D50"/>
    <mergeCell ref="C58:D58"/>
    <mergeCell ref="C150:D150"/>
    <mergeCell ref="C151:D151"/>
    <mergeCell ref="C152:D152"/>
    <mergeCell ref="C154:D154"/>
    <mergeCell ref="C153:D153"/>
    <mergeCell ref="C35:D35"/>
    <mergeCell ref="C37:D37"/>
    <mergeCell ref="C42:D42"/>
    <mergeCell ref="C38:D38"/>
    <mergeCell ref="C39:D39"/>
    <mergeCell ref="C40:D40"/>
    <mergeCell ref="C41:D41"/>
    <mergeCell ref="C36:D36"/>
    <mergeCell ref="C16:D16"/>
    <mergeCell ref="C25:D25"/>
    <mergeCell ref="C26:D26"/>
    <mergeCell ref="C24:D24"/>
    <mergeCell ref="C27:D27"/>
    <mergeCell ref="C10:D10"/>
    <mergeCell ref="C12:D12"/>
    <mergeCell ref="C13:D13"/>
    <mergeCell ref="C14:D14"/>
    <mergeCell ref="C15:D15"/>
    <mergeCell ref="C46:D46"/>
    <mergeCell ref="C17:D17"/>
    <mergeCell ref="C18:D18"/>
    <mergeCell ref="C19:D19"/>
    <mergeCell ref="C21:D21"/>
    <mergeCell ref="C22:D22"/>
    <mergeCell ref="C23:D23"/>
    <mergeCell ref="C20:D20"/>
    <mergeCell ref="C28:D28"/>
    <mergeCell ref="C43:D43"/>
    <mergeCell ref="C29:D29"/>
    <mergeCell ref="C30:D30"/>
    <mergeCell ref="C34:D34"/>
    <mergeCell ref="C32:D32"/>
    <mergeCell ref="C33:D33"/>
    <mergeCell ref="C31:D31"/>
  </mergeCells>
  <printOptions horizontalCentered="1"/>
  <pageMargins left="0" right="0" top="0" bottom="0" header="0.15748031496062992" footer="3.937007874015748E-2"/>
  <pageSetup paperSize="9" scale="71" fitToHeight="0" pageOrder="overThenDown" orientation="landscape" r:id="rId1"/>
  <headerFooter alignWithMargins="0"/>
  <rowBreaks count="7" manualBreakCount="7">
    <brk id="37" max="23" man="1"/>
    <brk id="65" max="23" man="1"/>
    <brk id="90" max="23" man="1"/>
    <brk id="118" max="23" man="1"/>
    <brk id="145" max="23" man="1"/>
    <brk id="173" max="23" man="1"/>
    <brk id="201" max="2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9CCFF"/>
    <pageSetUpPr fitToPage="1"/>
  </sheetPr>
  <dimension ref="A1:Z213"/>
  <sheetViews>
    <sheetView showGridLines="0" view="pageBreakPreview" zoomScale="55" zoomScaleNormal="85" zoomScaleSheetLayoutView="55" workbookViewId="0">
      <selection sqref="A1:XFD1048576"/>
    </sheetView>
  </sheetViews>
  <sheetFormatPr defaultColWidth="9" defaultRowHeight="15"/>
  <cols>
    <col min="1" max="1" width="9" style="172" customWidth="1"/>
    <col min="2" max="2" width="5.5" style="172" customWidth="1"/>
    <col min="3" max="3" width="11" style="172" customWidth="1"/>
    <col min="4" max="4" width="30.75" style="170" customWidth="1"/>
    <col min="5" max="5" width="0.5" style="171" customWidth="1"/>
    <col min="6" max="6" width="6" style="172" customWidth="1"/>
    <col min="7" max="7" width="6.75" style="172" customWidth="1"/>
    <col min="8" max="8" width="6.625" style="172" customWidth="1"/>
    <col min="9" max="9" width="8.125" style="172" customWidth="1"/>
    <col min="10" max="10" width="9.875" style="172" customWidth="1"/>
    <col min="11" max="11" width="11.125" style="172" customWidth="1"/>
    <col min="12" max="13" width="8.5" style="172" customWidth="1"/>
    <col min="14" max="14" width="7.625" style="172" hidden="1" customWidth="1"/>
    <col min="15" max="15" width="9.875" style="172" bestFit="1" customWidth="1"/>
    <col min="16" max="16" width="9.875" style="172" customWidth="1"/>
    <col min="17" max="17" width="0.5" style="172" customWidth="1"/>
    <col min="18" max="18" width="9.875" style="170" customWidth="1"/>
    <col min="19" max="20" width="9" style="172"/>
    <col min="21" max="21" width="0.5" style="172" customWidth="1"/>
    <col min="22" max="22" width="9.75" style="172" customWidth="1"/>
    <col min="23" max="16384" width="9" style="172"/>
  </cols>
  <sheetData>
    <row r="1" spans="1:26" s="206" customFormat="1">
      <c r="A1" s="332"/>
      <c r="B1" s="332"/>
      <c r="C1" s="332"/>
      <c r="D1" s="333"/>
      <c r="E1" s="332"/>
      <c r="F1" s="332"/>
      <c r="G1" s="332"/>
      <c r="H1" s="332"/>
      <c r="I1" s="332"/>
      <c r="J1" s="332"/>
      <c r="K1" s="332"/>
      <c r="L1" s="332"/>
      <c r="M1" s="332"/>
      <c r="N1" s="332"/>
      <c r="O1" s="332"/>
      <c r="P1" s="332"/>
      <c r="Q1" s="332"/>
      <c r="R1" s="333"/>
      <c r="S1" s="332"/>
      <c r="T1" s="332"/>
      <c r="U1" s="332"/>
      <c r="V1" s="332"/>
      <c r="W1" s="332"/>
      <c r="X1" s="332"/>
      <c r="Y1" s="332"/>
      <c r="Z1" s="332"/>
    </row>
    <row r="2" spans="1:26" s="206" customFormat="1">
      <c r="A2" s="332"/>
      <c r="B2" s="332"/>
      <c r="C2" s="332"/>
      <c r="D2" s="333"/>
      <c r="E2" s="332"/>
      <c r="F2" s="332"/>
      <c r="G2" s="332"/>
      <c r="H2" s="332"/>
      <c r="I2" s="332"/>
      <c r="J2" s="332"/>
      <c r="K2" s="332"/>
      <c r="L2" s="332"/>
      <c r="M2" s="332"/>
      <c r="N2" s="332"/>
      <c r="O2" s="332"/>
      <c r="P2" s="332"/>
      <c r="Q2" s="332"/>
      <c r="R2" s="333"/>
      <c r="S2" s="332"/>
      <c r="T2" s="332"/>
      <c r="U2" s="332"/>
      <c r="V2" s="332"/>
      <c r="W2" s="332"/>
      <c r="X2" s="332"/>
      <c r="Y2" s="332"/>
      <c r="Z2" s="332"/>
    </row>
    <row r="3" spans="1:26" s="206" customFormat="1" ht="14.45" customHeight="1">
      <c r="A3" s="332"/>
      <c r="B3" s="332"/>
      <c r="C3" s="332"/>
      <c r="D3" s="334"/>
      <c r="E3" s="334"/>
      <c r="F3" s="334"/>
      <c r="G3" s="334"/>
      <c r="H3" s="334"/>
      <c r="I3" s="334"/>
      <c r="J3" s="334"/>
      <c r="K3" s="334"/>
      <c r="L3" s="334"/>
      <c r="M3" s="334"/>
      <c r="N3" s="332"/>
      <c r="O3" s="332"/>
      <c r="P3" s="332"/>
      <c r="Q3" s="332"/>
      <c r="R3" s="333"/>
      <c r="S3" s="332"/>
      <c r="T3" s="332"/>
      <c r="U3" s="332"/>
      <c r="V3" s="332"/>
      <c r="W3" s="332"/>
      <c r="X3" s="332"/>
      <c r="Y3" s="332"/>
      <c r="Z3" s="332"/>
    </row>
    <row r="4" spans="1:26" s="206" customFormat="1" ht="14.45" customHeight="1">
      <c r="A4" s="332"/>
      <c r="B4" s="332"/>
      <c r="C4" s="332"/>
      <c r="D4" s="334"/>
      <c r="E4" s="334"/>
      <c r="F4" s="334"/>
      <c r="G4" s="334"/>
      <c r="H4" s="334"/>
      <c r="I4" s="334"/>
      <c r="J4" s="334"/>
      <c r="K4" s="334"/>
      <c r="L4" s="334"/>
      <c r="M4" s="334"/>
      <c r="N4" s="332"/>
      <c r="O4" s="332"/>
      <c r="P4" s="332"/>
      <c r="Q4" s="332"/>
      <c r="R4" s="333"/>
      <c r="S4" s="332"/>
      <c r="T4" s="332"/>
      <c r="U4" s="332"/>
      <c r="V4" s="332"/>
      <c r="W4" s="332"/>
      <c r="X4" s="332"/>
      <c r="Y4" s="332"/>
      <c r="Z4" s="332"/>
    </row>
    <row r="5" spans="1:26" s="206" customFormat="1" ht="14.45" customHeight="1">
      <c r="A5" s="332"/>
      <c r="B5" s="332"/>
      <c r="C5" s="332"/>
      <c r="D5" s="334"/>
      <c r="E5" s="334"/>
      <c r="F5" s="334"/>
      <c r="G5" s="334"/>
      <c r="H5" s="334"/>
      <c r="I5" s="334"/>
      <c r="J5" s="334"/>
      <c r="K5" s="334"/>
      <c r="L5" s="334"/>
      <c r="M5" s="334"/>
      <c r="N5" s="332"/>
      <c r="O5" s="332"/>
      <c r="P5" s="332"/>
      <c r="Q5" s="332"/>
      <c r="R5" s="333"/>
      <c r="S5" s="332"/>
      <c r="T5" s="332"/>
      <c r="U5" s="332"/>
      <c r="V5" s="332"/>
      <c r="W5" s="332"/>
      <c r="X5" s="332"/>
      <c r="Y5" s="332"/>
      <c r="Z5" s="332"/>
    </row>
    <row r="6" spans="1:26" ht="14.45" customHeight="1">
      <c r="A6" s="332"/>
      <c r="B6" s="332"/>
      <c r="C6" s="332"/>
      <c r="D6" s="334"/>
      <c r="E6" s="334"/>
      <c r="F6" s="334"/>
      <c r="G6" s="334"/>
      <c r="H6" s="334"/>
      <c r="I6" s="334"/>
      <c r="J6" s="334"/>
      <c r="K6" s="334"/>
      <c r="L6" s="334"/>
      <c r="M6" s="334"/>
      <c r="N6" s="332"/>
      <c r="O6" s="332"/>
      <c r="P6" s="332"/>
      <c r="Q6" s="332"/>
      <c r="R6" s="333"/>
      <c r="S6" s="332"/>
      <c r="T6" s="332"/>
      <c r="U6" s="332"/>
      <c r="V6" s="332"/>
      <c r="W6" s="332"/>
      <c r="X6" s="332"/>
      <c r="Y6" s="332"/>
      <c r="Z6" s="332"/>
    </row>
    <row r="7" spans="1:26">
      <c r="A7" s="332"/>
      <c r="B7" s="332"/>
      <c r="C7" s="332"/>
      <c r="D7" s="333"/>
      <c r="E7" s="332"/>
      <c r="F7" s="332"/>
      <c r="G7" s="332"/>
      <c r="H7" s="332"/>
      <c r="I7" s="332"/>
      <c r="J7" s="332"/>
      <c r="K7" s="332"/>
      <c r="L7" s="332"/>
      <c r="M7" s="332"/>
      <c r="N7" s="332"/>
      <c r="O7" s="332"/>
      <c r="P7" s="332"/>
      <c r="Q7" s="332"/>
      <c r="R7" s="333"/>
      <c r="S7" s="332"/>
      <c r="T7" s="332"/>
      <c r="U7" s="332"/>
      <c r="V7" s="332"/>
      <c r="W7" s="332"/>
      <c r="X7" s="332"/>
      <c r="Y7" s="332"/>
      <c r="Z7" s="332"/>
    </row>
    <row r="8" spans="1:26" s="165" customFormat="1" ht="18" customHeight="1">
      <c r="A8" s="163" t="s">
        <v>2350</v>
      </c>
      <c r="S8" s="433"/>
      <c r="U8" s="172"/>
      <c r="Z8" s="164" t="s">
        <v>2344</v>
      </c>
    </row>
    <row r="9" spans="1:26" s="336" customFormat="1" ht="17.100000000000001" customHeight="1">
      <c r="A9" s="335" t="s">
        <v>777</v>
      </c>
      <c r="B9" s="335"/>
      <c r="C9" s="335"/>
      <c r="D9" s="335"/>
      <c r="E9" s="165"/>
      <c r="F9" s="335" t="s">
        <v>778</v>
      </c>
      <c r="G9" s="335"/>
      <c r="H9" s="335"/>
      <c r="I9" s="335"/>
      <c r="J9" s="335"/>
      <c r="K9" s="335"/>
      <c r="L9" s="335"/>
      <c r="M9" s="335"/>
      <c r="N9" s="335"/>
      <c r="O9" s="335"/>
      <c r="P9" s="335"/>
      <c r="Q9" s="165"/>
      <c r="R9" s="335" t="s">
        <v>779</v>
      </c>
      <c r="S9" s="335"/>
      <c r="T9" s="335"/>
      <c r="U9" s="172"/>
      <c r="V9" s="335" t="s">
        <v>780</v>
      </c>
      <c r="W9" s="335"/>
      <c r="X9" s="335"/>
      <c r="Y9" s="335"/>
      <c r="Z9" s="335"/>
    </row>
    <row r="10" spans="1:26" ht="41.45" customHeight="1">
      <c r="A10" s="175" t="s">
        <v>781</v>
      </c>
      <c r="B10" s="175" t="s">
        <v>782</v>
      </c>
      <c r="C10" s="624" t="s">
        <v>783</v>
      </c>
      <c r="D10" s="625"/>
      <c r="E10" s="165"/>
      <c r="F10" s="217" t="s">
        <v>784</v>
      </c>
      <c r="G10" s="217" t="s">
        <v>785</v>
      </c>
      <c r="H10" s="176" t="s">
        <v>786</v>
      </c>
      <c r="I10" s="176" t="s">
        <v>787</v>
      </c>
      <c r="J10" s="176" t="s">
        <v>788</v>
      </c>
      <c r="K10" s="176" t="s">
        <v>789</v>
      </c>
      <c r="L10" s="176" t="s">
        <v>824</v>
      </c>
      <c r="M10" s="176" t="s">
        <v>790</v>
      </c>
      <c r="N10" s="205" t="s">
        <v>791</v>
      </c>
      <c r="O10" s="176" t="s">
        <v>967</v>
      </c>
      <c r="P10" s="176" t="s">
        <v>792</v>
      </c>
      <c r="Q10" s="165"/>
      <c r="R10" s="176" t="s">
        <v>155</v>
      </c>
      <c r="S10" s="176" t="s">
        <v>793</v>
      </c>
      <c r="T10" s="176" t="s">
        <v>794</v>
      </c>
      <c r="V10" s="179" t="s">
        <v>795</v>
      </c>
      <c r="W10" s="179" t="s">
        <v>796</v>
      </c>
      <c r="X10" s="179" t="s">
        <v>797</v>
      </c>
      <c r="Y10" s="179" t="s">
        <v>798</v>
      </c>
      <c r="Z10" s="179" t="s">
        <v>799</v>
      </c>
    </row>
    <row r="11" spans="1:26" s="332" customFormat="1">
      <c r="A11" s="337" t="s">
        <v>217</v>
      </c>
      <c r="B11" s="337"/>
      <c r="C11" s="337"/>
      <c r="D11" s="337"/>
      <c r="E11" s="165"/>
      <c r="F11" s="337"/>
      <c r="G11" s="337"/>
      <c r="H11" s="337"/>
      <c r="I11" s="337"/>
      <c r="J11" s="337"/>
      <c r="K11" s="337"/>
      <c r="L11" s="337"/>
      <c r="M11" s="337"/>
      <c r="N11" s="337"/>
      <c r="O11" s="337"/>
      <c r="P11" s="485"/>
      <c r="Q11" s="165"/>
      <c r="R11" s="337"/>
      <c r="S11" s="337"/>
      <c r="T11" s="337"/>
      <c r="U11" s="172"/>
      <c r="V11" s="337"/>
      <c r="W11" s="337"/>
      <c r="X11" s="337"/>
      <c r="Y11" s="337"/>
      <c r="Z11" s="337"/>
    </row>
    <row r="12" spans="1:26">
      <c r="A12" s="180" t="s">
        <v>65</v>
      </c>
      <c r="B12" s="230" t="s">
        <v>800</v>
      </c>
      <c r="C12" s="218" t="s">
        <v>389</v>
      </c>
      <c r="D12" s="219"/>
      <c r="E12" s="165"/>
      <c r="F12" s="225">
        <v>0.18</v>
      </c>
      <c r="G12" s="183" t="s">
        <v>158</v>
      </c>
      <c r="H12" s="225" t="s">
        <v>2351</v>
      </c>
      <c r="I12" s="183">
        <v>-334.89412604999922</v>
      </c>
      <c r="J12" s="226">
        <v>79025735.375</v>
      </c>
      <c r="K12" s="189">
        <v>11219936</v>
      </c>
      <c r="L12" s="226">
        <v>13625</v>
      </c>
      <c r="M12" s="198">
        <v>1.3034281983545577E-3</v>
      </c>
      <c r="N12" s="220" t="e">
        <v>#N/A</v>
      </c>
      <c r="O12" s="227">
        <v>-2.0380434782608758E-2</v>
      </c>
      <c r="P12" s="491">
        <v>45138</v>
      </c>
      <c r="Q12" s="165"/>
      <c r="R12" s="228">
        <v>6.94</v>
      </c>
      <c r="S12" s="187">
        <v>7.75</v>
      </c>
      <c r="T12" s="228">
        <v>6.84</v>
      </c>
      <c r="V12" s="188">
        <v>3.6023054755043228E-2</v>
      </c>
      <c r="W12" s="229">
        <v>-1.0141549999999999E-2</v>
      </c>
      <c r="X12" s="188">
        <v>-5.6060100000000002E-2</v>
      </c>
      <c r="Y12" s="229">
        <v>8.0697850000000002E-2</v>
      </c>
      <c r="Z12" s="188">
        <v>7.5383889999999995E-2</v>
      </c>
    </row>
    <row r="13" spans="1:26">
      <c r="A13" s="180" t="s">
        <v>125</v>
      </c>
      <c r="B13" s="230" t="s">
        <v>800</v>
      </c>
      <c r="C13" s="218" t="s">
        <v>393</v>
      </c>
      <c r="D13" s="219"/>
      <c r="E13" s="165"/>
      <c r="F13" s="225">
        <v>0.77</v>
      </c>
      <c r="G13" s="183" t="s">
        <v>158</v>
      </c>
      <c r="H13" s="225" t="s">
        <v>2352</v>
      </c>
      <c r="I13" s="183">
        <v>-17.857171935000004</v>
      </c>
      <c r="J13" s="226">
        <v>3437218.2625000002</v>
      </c>
      <c r="K13" s="189">
        <v>3543039</v>
      </c>
      <c r="L13" s="226">
        <v>414</v>
      </c>
      <c r="M13" s="198">
        <v>1.1618425971470734E-2</v>
      </c>
      <c r="N13" s="220" t="e">
        <v>#N/A</v>
      </c>
      <c r="O13" s="227">
        <v>-9.210526315789469E-2</v>
      </c>
      <c r="P13" s="491">
        <v>45138</v>
      </c>
      <c r="Q13" s="165"/>
      <c r="R13" s="228">
        <v>0.97</v>
      </c>
      <c r="S13" s="187">
        <v>1.1399999999999999</v>
      </c>
      <c r="T13" s="228">
        <v>0.94499999999999995</v>
      </c>
      <c r="V13" s="188">
        <v>3.6082474226804127E-2</v>
      </c>
      <c r="W13" s="229">
        <v>-8.706806000000001E-3</v>
      </c>
      <c r="X13" s="188">
        <v>-5.0153699999999996E-2</v>
      </c>
      <c r="Y13" s="229">
        <v>4.8537730000000001E-2</v>
      </c>
      <c r="Z13" s="188">
        <v>7.8105149999999998E-2</v>
      </c>
    </row>
    <row r="14" spans="1:26">
      <c r="A14" s="180" t="s">
        <v>124</v>
      </c>
      <c r="B14" s="230" t="s">
        <v>800</v>
      </c>
      <c r="C14" s="218" t="s">
        <v>398</v>
      </c>
      <c r="D14" s="219"/>
      <c r="E14" s="165"/>
      <c r="F14" s="225">
        <v>0.18</v>
      </c>
      <c r="G14" s="183" t="s">
        <v>158</v>
      </c>
      <c r="H14" s="225" t="s">
        <v>2353</v>
      </c>
      <c r="I14" s="183">
        <v>-166.22410573999881</v>
      </c>
      <c r="J14" s="226">
        <v>53921051.234999999</v>
      </c>
      <c r="K14" s="189">
        <v>6083542</v>
      </c>
      <c r="L14" s="226">
        <v>7360</v>
      </c>
      <c r="M14" s="198">
        <v>9.3298417917589394E-4</v>
      </c>
      <c r="N14" s="220" t="e">
        <v>#N/A</v>
      </c>
      <c r="O14" s="227">
        <v>-4.3243243243243246E-2</v>
      </c>
      <c r="P14" s="491">
        <v>45138</v>
      </c>
      <c r="Q14" s="165"/>
      <c r="R14" s="228">
        <v>8.6300000000000008</v>
      </c>
      <c r="S14" s="187">
        <v>9.6999999999999993</v>
      </c>
      <c r="T14" s="228">
        <v>8.6</v>
      </c>
      <c r="V14" s="188">
        <v>3.997682502896871E-2</v>
      </c>
      <c r="W14" s="229">
        <v>4.0962780000000001E-3</v>
      </c>
      <c r="X14" s="188">
        <v>-1.2708870000000001E-2</v>
      </c>
      <c r="Y14" s="229">
        <v>9.7490670000000001E-2</v>
      </c>
      <c r="Z14" s="188">
        <v>6.7940920000000002E-2</v>
      </c>
    </row>
    <row r="15" spans="1:26">
      <c r="A15" s="180" t="s">
        <v>123</v>
      </c>
      <c r="B15" s="230" t="s">
        <v>800</v>
      </c>
      <c r="C15" s="218" t="s">
        <v>399</v>
      </c>
      <c r="D15" s="219"/>
      <c r="E15" s="165"/>
      <c r="F15" s="225">
        <v>0.13</v>
      </c>
      <c r="G15" s="183" t="s">
        <v>158</v>
      </c>
      <c r="H15" s="225" t="s">
        <v>2354</v>
      </c>
      <c r="I15" s="183">
        <v>-48.003884940000056</v>
      </c>
      <c r="J15" s="226">
        <v>4366360.9750000006</v>
      </c>
      <c r="K15" s="189">
        <v>445448</v>
      </c>
      <c r="L15" s="226">
        <v>596</v>
      </c>
      <c r="M15" s="198">
        <v>3.6769214260361379E-4</v>
      </c>
      <c r="N15" s="220" t="e">
        <v>#N/A</v>
      </c>
      <c r="O15" s="227">
        <v>-9.0328467153284686E-2</v>
      </c>
      <c r="P15" s="491">
        <v>45138</v>
      </c>
      <c r="Q15" s="165"/>
      <c r="R15" s="228">
        <v>9.59</v>
      </c>
      <c r="S15" s="187">
        <v>10.41</v>
      </c>
      <c r="T15" s="228">
        <v>9.17</v>
      </c>
      <c r="V15" s="188">
        <v>3.8581856100104277E-2</v>
      </c>
      <c r="W15" s="229">
        <v>-9.4867939999999998E-3</v>
      </c>
      <c r="X15" s="188">
        <v>6.6140210000000005E-2</v>
      </c>
      <c r="Y15" s="229">
        <v>0.10823460000000001</v>
      </c>
      <c r="Z15" s="188">
        <v>7.6660489999999998E-2</v>
      </c>
    </row>
    <row r="16" spans="1:26">
      <c r="A16" s="180" t="s">
        <v>126</v>
      </c>
      <c r="B16" s="230" t="s">
        <v>800</v>
      </c>
      <c r="C16" s="181" t="s">
        <v>401</v>
      </c>
      <c r="D16" s="182"/>
      <c r="E16" s="165"/>
      <c r="F16" s="225">
        <v>0.19</v>
      </c>
      <c r="G16" s="183" t="s">
        <v>158</v>
      </c>
      <c r="H16" s="225" t="s">
        <v>2355</v>
      </c>
      <c r="I16" s="183">
        <v>-47.660422615000009</v>
      </c>
      <c r="J16" s="226">
        <v>12544759.3225</v>
      </c>
      <c r="K16" s="189">
        <v>7058890</v>
      </c>
      <c r="L16" s="226">
        <v>2120</v>
      </c>
      <c r="M16" s="198">
        <v>5.0516624443585666E-3</v>
      </c>
      <c r="N16" s="220" t="e">
        <v>#N/A</v>
      </c>
      <c r="O16" s="227">
        <v>8.2872928176795924E-3</v>
      </c>
      <c r="P16" s="491">
        <v>45138</v>
      </c>
      <c r="Q16" s="165"/>
      <c r="R16" s="228">
        <v>1.76</v>
      </c>
      <c r="S16" s="187">
        <v>1.905</v>
      </c>
      <c r="T16" s="228">
        <v>1.6</v>
      </c>
      <c r="V16" s="188">
        <v>4.3749999999999997E-2</v>
      </c>
      <c r="W16" s="229">
        <v>-4.9158079999999998E-3</v>
      </c>
      <c r="X16" s="188">
        <v>9.8005139999999991E-2</v>
      </c>
      <c r="Y16" s="229">
        <v>0.14942539999999999</v>
      </c>
      <c r="Z16" s="188">
        <v>9.7550539999999991E-2</v>
      </c>
    </row>
    <row r="17" spans="1:26">
      <c r="A17" s="180" t="s">
        <v>106</v>
      </c>
      <c r="B17" s="230" t="s">
        <v>800</v>
      </c>
      <c r="C17" s="181" t="s">
        <v>404</v>
      </c>
      <c r="D17" s="182"/>
      <c r="E17" s="165"/>
      <c r="F17" s="225" t="s">
        <v>157</v>
      </c>
      <c r="G17" s="183" t="s">
        <v>157</v>
      </c>
      <c r="H17" s="225" t="s">
        <v>2356</v>
      </c>
      <c r="I17" s="183">
        <v>0.88032635000000892</v>
      </c>
      <c r="J17" s="226">
        <v>986729.76749999984</v>
      </c>
      <c r="K17" s="189">
        <v>1197974</v>
      </c>
      <c r="L17" s="226">
        <v>233</v>
      </c>
      <c r="M17" s="198">
        <v>1.0298065847158944E-2</v>
      </c>
      <c r="N17" s="220" t="e">
        <v>#N/A</v>
      </c>
      <c r="O17" s="227">
        <v>-5.1724137931034475E-2</v>
      </c>
      <c r="P17" s="491">
        <v>45138</v>
      </c>
      <c r="Q17" s="165"/>
      <c r="R17" s="228">
        <v>0.83</v>
      </c>
      <c r="S17" s="187">
        <v>0.89</v>
      </c>
      <c r="T17" s="228">
        <v>0.78</v>
      </c>
      <c r="V17" s="188">
        <v>6.3132530120481936E-2</v>
      </c>
      <c r="W17" s="229">
        <v>6.0606059999999996E-3</v>
      </c>
      <c r="X17" s="188">
        <v>7.3611360000000001E-2</v>
      </c>
      <c r="Y17" s="229">
        <v>0.11268209999999999</v>
      </c>
      <c r="Z17" s="188">
        <v>6.559603E-2</v>
      </c>
    </row>
    <row r="18" spans="1:26">
      <c r="A18" s="180" t="s">
        <v>69</v>
      </c>
      <c r="B18" s="230" t="s">
        <v>800</v>
      </c>
      <c r="C18" s="181" t="s">
        <v>405</v>
      </c>
      <c r="D18" s="182"/>
      <c r="E18" s="165"/>
      <c r="F18" s="225">
        <v>1</v>
      </c>
      <c r="G18" s="183" t="s">
        <v>159</v>
      </c>
      <c r="H18" s="225" t="s">
        <v>2357</v>
      </c>
      <c r="I18" s="183">
        <v>-11.911272040000021</v>
      </c>
      <c r="J18" s="226">
        <v>4311025.7399999993</v>
      </c>
      <c r="K18" s="189">
        <v>5467494</v>
      </c>
      <c r="L18" s="226">
        <v>1072</v>
      </c>
      <c r="M18" s="198">
        <v>2.4159312447527729E-2</v>
      </c>
      <c r="N18" s="220" t="e">
        <v>#N/A</v>
      </c>
      <c r="O18" s="227">
        <v>-6.3231850117095978E-2</v>
      </c>
      <c r="P18" s="491">
        <v>45138</v>
      </c>
      <c r="Q18" s="165"/>
      <c r="R18" s="228">
        <v>0.76</v>
      </c>
      <c r="S18" s="187">
        <v>1.0349999999999999</v>
      </c>
      <c r="T18" s="228">
        <v>0.7</v>
      </c>
      <c r="V18" s="188">
        <v>0.10526315789473684</v>
      </c>
      <c r="W18" s="229">
        <v>-0.05</v>
      </c>
      <c r="X18" s="188">
        <v>-9.6909519999999999E-2</v>
      </c>
      <c r="Y18" s="229">
        <v>0.11913940000000001</v>
      </c>
      <c r="Z18" s="188">
        <v>-1.404736E-2</v>
      </c>
    </row>
    <row r="19" spans="1:26">
      <c r="A19" s="180" t="s">
        <v>6</v>
      </c>
      <c r="B19" s="230" t="s">
        <v>800</v>
      </c>
      <c r="C19" s="181" t="s">
        <v>408</v>
      </c>
      <c r="D19" s="182"/>
      <c r="E19" s="165"/>
      <c r="F19" s="225">
        <v>0.1</v>
      </c>
      <c r="G19" s="183" t="s">
        <v>158</v>
      </c>
      <c r="H19" s="225" t="s">
        <v>2358</v>
      </c>
      <c r="I19" s="183">
        <v>-19.061765999999999</v>
      </c>
      <c r="J19" s="226">
        <v>1581380.59</v>
      </c>
      <c r="K19" s="189">
        <v>54147</v>
      </c>
      <c r="L19" s="226">
        <v>179</v>
      </c>
      <c r="M19" s="198">
        <v>7.0525027026322986E-5</v>
      </c>
      <c r="N19" s="220" t="e">
        <v>#N/A</v>
      </c>
      <c r="O19" s="227">
        <v>-0.23045054375970997</v>
      </c>
      <c r="P19" s="491">
        <v>45138</v>
      </c>
      <c r="Q19" s="165"/>
      <c r="R19" s="228">
        <v>29</v>
      </c>
      <c r="S19" s="187">
        <v>32.15</v>
      </c>
      <c r="T19" s="228">
        <v>27.5</v>
      </c>
      <c r="V19" s="188">
        <v>3.4482758620689655E-2</v>
      </c>
      <c r="W19" s="229">
        <v>4.6144970000000004E-3</v>
      </c>
      <c r="X19" s="188">
        <v>-1.439323E-2</v>
      </c>
      <c r="Y19" s="229">
        <v>0.1245634</v>
      </c>
      <c r="Z19" s="188">
        <v>1.2692859999999999E-2</v>
      </c>
    </row>
    <row r="20" spans="1:26">
      <c r="A20" s="180" t="s">
        <v>0</v>
      </c>
      <c r="B20" s="230" t="s">
        <v>800</v>
      </c>
      <c r="C20" s="181" t="s">
        <v>411</v>
      </c>
      <c r="D20" s="182"/>
      <c r="E20" s="165"/>
      <c r="F20" s="225">
        <v>0.39</v>
      </c>
      <c r="G20" s="183" t="s">
        <v>158</v>
      </c>
      <c r="H20" s="225" t="s">
        <v>2359</v>
      </c>
      <c r="I20" s="183">
        <v>-13.367602860000014</v>
      </c>
      <c r="J20" s="226">
        <v>10910344.604999997</v>
      </c>
      <c r="K20" s="189">
        <v>3765381</v>
      </c>
      <c r="L20" s="226">
        <v>1983</v>
      </c>
      <c r="M20" s="198">
        <v>4.9850146953689728E-3</v>
      </c>
      <c r="N20" s="220" t="e">
        <v>#N/A</v>
      </c>
      <c r="O20" s="227">
        <v>-9.2592592592592671E-2</v>
      </c>
      <c r="P20" s="491">
        <v>45138</v>
      </c>
      <c r="Q20" s="165"/>
      <c r="R20" s="228">
        <v>2.88</v>
      </c>
      <c r="S20" s="187">
        <v>3.03</v>
      </c>
      <c r="T20" s="228">
        <v>2.7</v>
      </c>
      <c r="V20" s="188">
        <v>5.2083333333333336E-2</v>
      </c>
      <c r="W20" s="229">
        <v>1.7119450000000001E-2</v>
      </c>
      <c r="X20" s="188">
        <v>9.0931370000000011E-2</v>
      </c>
      <c r="Y20" s="229">
        <v>0.10873480000000001</v>
      </c>
      <c r="Z20" s="188">
        <v>3.503846E-2</v>
      </c>
    </row>
    <row r="21" spans="1:26">
      <c r="A21" s="180" t="s">
        <v>39</v>
      </c>
      <c r="B21" s="230" t="s">
        <v>800</v>
      </c>
      <c r="C21" s="181" t="s">
        <v>412</v>
      </c>
      <c r="D21" s="182"/>
      <c r="E21" s="165"/>
      <c r="F21" s="225">
        <v>0.17</v>
      </c>
      <c r="G21" s="183" t="s">
        <v>158</v>
      </c>
      <c r="H21" s="225" t="s">
        <v>2360</v>
      </c>
      <c r="I21" s="183">
        <v>-69.490832960000034</v>
      </c>
      <c r="J21" s="226">
        <v>7397758.8599999994</v>
      </c>
      <c r="K21" s="189">
        <v>1523245</v>
      </c>
      <c r="L21" s="226">
        <v>788</v>
      </c>
      <c r="M21" s="198">
        <v>1.4705266206497081E-3</v>
      </c>
      <c r="N21" s="220" t="e">
        <v>#N/A</v>
      </c>
      <c r="O21" s="227">
        <v>-7.9566003616636571E-2</v>
      </c>
      <c r="P21" s="491">
        <v>45138</v>
      </c>
      <c r="Q21" s="165"/>
      <c r="R21" s="228">
        <v>4.7699999999999996</v>
      </c>
      <c r="S21" s="187">
        <v>5.2</v>
      </c>
      <c r="T21" s="228">
        <v>4.49</v>
      </c>
      <c r="V21" s="188">
        <v>3.3542976939203356E-2</v>
      </c>
      <c r="W21" s="229">
        <v>-3.7818820000000003E-2</v>
      </c>
      <c r="X21" s="188">
        <v>3.8971149999999996E-2</v>
      </c>
      <c r="Y21" s="229">
        <v>8.6122400000000002E-2</v>
      </c>
      <c r="Z21" s="188">
        <v>7.2021399999999999E-2</v>
      </c>
    </row>
    <row r="22" spans="1:26">
      <c r="A22" s="180" t="s">
        <v>235</v>
      </c>
      <c r="B22" s="230" t="s">
        <v>800</v>
      </c>
      <c r="C22" s="181" t="s">
        <v>1212</v>
      </c>
      <c r="D22" s="182"/>
      <c r="E22" s="165"/>
      <c r="F22" s="225">
        <v>1</v>
      </c>
      <c r="G22" s="183" t="s">
        <v>158</v>
      </c>
      <c r="H22" s="225" t="s">
        <v>2361</v>
      </c>
      <c r="I22" s="183">
        <v>2.030321244999945</v>
      </c>
      <c r="J22" s="226">
        <v>6365582.3300000001</v>
      </c>
      <c r="K22" s="189">
        <v>5612002</v>
      </c>
      <c r="L22" s="226">
        <v>1159</v>
      </c>
      <c r="M22" s="198">
        <v>1.1914319682398148E-2</v>
      </c>
      <c r="N22" s="220" t="e">
        <v>#N/A</v>
      </c>
      <c r="O22" s="227">
        <v>-0.12987795690824155</v>
      </c>
      <c r="P22" s="491">
        <v>45138</v>
      </c>
      <c r="Q22" s="165"/>
      <c r="R22" s="228">
        <v>1.1599999999999999</v>
      </c>
      <c r="S22" s="187">
        <v>1.2250000000000001</v>
      </c>
      <c r="T22" s="228">
        <v>1.06</v>
      </c>
      <c r="V22" s="188">
        <v>5.6034482758620698E-2</v>
      </c>
      <c r="W22" s="229">
        <v>4.329004E-3</v>
      </c>
      <c r="X22" s="188">
        <v>5.5821750000000003E-2</v>
      </c>
      <c r="Y22" s="229">
        <v>8.8376180000000013E-2</v>
      </c>
      <c r="Z22" s="188">
        <v>4.0967580000000003E-2</v>
      </c>
    </row>
    <row r="23" spans="1:26">
      <c r="A23" s="180" t="s">
        <v>616</v>
      </c>
      <c r="B23" s="230" t="s">
        <v>153</v>
      </c>
      <c r="C23" s="181" t="s">
        <v>621</v>
      </c>
      <c r="D23" s="182"/>
      <c r="E23" s="165"/>
      <c r="F23" s="225">
        <v>1.88</v>
      </c>
      <c r="G23" s="183" t="s">
        <v>158</v>
      </c>
      <c r="H23" s="225" t="s">
        <v>2362</v>
      </c>
      <c r="I23" s="183">
        <v>-3.0217433100000024</v>
      </c>
      <c r="J23" s="226">
        <v>862479.22750000004</v>
      </c>
      <c r="K23" s="189">
        <v>671514</v>
      </c>
      <c r="L23" s="226">
        <v>125</v>
      </c>
      <c r="M23" s="198">
        <v>5.2083611261925077E-3</v>
      </c>
      <c r="N23" s="220" t="e">
        <v>#N/A</v>
      </c>
      <c r="O23" s="227">
        <v>-0.1148648648648648</v>
      </c>
      <c r="P23" s="491">
        <v>45138</v>
      </c>
      <c r="Q23" s="165"/>
      <c r="R23" s="228">
        <v>1.28</v>
      </c>
      <c r="S23" s="187">
        <v>1.4350000000000001</v>
      </c>
      <c r="T23" s="228">
        <v>1.1325000000000001</v>
      </c>
      <c r="V23" s="188">
        <v>4.6875E-2</v>
      </c>
      <c r="W23" s="229">
        <v>-2.2900759999999999E-2</v>
      </c>
      <c r="X23" s="188">
        <v>8.856984E-3</v>
      </c>
      <c r="Y23" s="229">
        <v>0.121492</v>
      </c>
      <c r="Z23" s="188">
        <v>-1.8743909999999999E-2</v>
      </c>
    </row>
    <row r="24" spans="1:26">
      <c r="A24" s="180" t="s">
        <v>151</v>
      </c>
      <c r="B24" s="230" t="s">
        <v>800</v>
      </c>
      <c r="C24" s="181" t="s">
        <v>414</v>
      </c>
      <c r="D24" s="182"/>
      <c r="E24" s="165"/>
      <c r="F24" s="225" t="s">
        <v>157</v>
      </c>
      <c r="G24" s="183" t="s">
        <v>159</v>
      </c>
      <c r="H24" s="225" t="s">
        <v>2363</v>
      </c>
      <c r="I24" s="183">
        <v>-1.5514357800000012</v>
      </c>
      <c r="J24" s="226">
        <v>455851.505</v>
      </c>
      <c r="K24" s="189">
        <v>257525</v>
      </c>
      <c r="L24" s="226">
        <v>52</v>
      </c>
      <c r="M24" s="198">
        <v>5.7406375390102538E-3</v>
      </c>
      <c r="N24" s="220" t="e">
        <v>#N/A</v>
      </c>
      <c r="O24" s="227">
        <v>-0.23421501706484638</v>
      </c>
      <c r="P24" s="491">
        <v>45138</v>
      </c>
      <c r="Q24" s="165"/>
      <c r="R24" s="228">
        <v>1.72</v>
      </c>
      <c r="S24" s="187">
        <v>1.9450000000000001</v>
      </c>
      <c r="T24" s="228">
        <v>0</v>
      </c>
      <c r="V24" s="188">
        <v>5.6104651162790703E-2</v>
      </c>
      <c r="W24" s="229">
        <v>-4.3105460000000002E-3</v>
      </c>
      <c r="X24" s="188">
        <v>-1.8709240000000002E-2</v>
      </c>
      <c r="Y24" s="229">
        <v>3.2662389999999999E-2</v>
      </c>
      <c r="Z24" s="188">
        <v>6.6523689999999996E-2</v>
      </c>
    </row>
    <row r="25" spans="1:26">
      <c r="A25" s="180" t="s">
        <v>102</v>
      </c>
      <c r="B25" s="230" t="s">
        <v>800</v>
      </c>
      <c r="C25" s="181" t="s">
        <v>424</v>
      </c>
      <c r="D25" s="182"/>
      <c r="E25" s="165"/>
      <c r="F25" s="225">
        <v>0.65</v>
      </c>
      <c r="G25" s="183" t="s">
        <v>159</v>
      </c>
      <c r="H25" s="225" t="s">
        <v>2364</v>
      </c>
      <c r="I25" s="183">
        <v>0.51109050500000264</v>
      </c>
      <c r="J25" s="226">
        <v>215320.76500000001</v>
      </c>
      <c r="K25" s="189">
        <v>464551</v>
      </c>
      <c r="L25" s="226">
        <v>35</v>
      </c>
      <c r="M25" s="198">
        <v>9.1177821393523054E-3</v>
      </c>
      <c r="N25" s="220" t="e">
        <v>#N/A</v>
      </c>
      <c r="O25" s="227">
        <v>-0.18727915194346278</v>
      </c>
      <c r="P25" s="491">
        <v>45138</v>
      </c>
      <c r="Q25" s="165"/>
      <c r="R25" s="228">
        <v>0.46500000000000002</v>
      </c>
      <c r="S25" s="187">
        <v>0.5</v>
      </c>
      <c r="T25" s="228">
        <v>0.43</v>
      </c>
      <c r="V25" s="188">
        <v>5.053763440860215E-2</v>
      </c>
      <c r="W25" s="229">
        <v>1.086957E-2</v>
      </c>
      <c r="X25" s="188">
        <v>1.8431099999999999E-2</v>
      </c>
      <c r="Y25" s="229">
        <v>7.979464E-2</v>
      </c>
      <c r="Z25" s="188">
        <v>4.571033E-2</v>
      </c>
    </row>
    <row r="26" spans="1:26">
      <c r="A26" s="180" t="s">
        <v>95</v>
      </c>
      <c r="B26" s="230" t="s">
        <v>800</v>
      </c>
      <c r="C26" s="181" t="s">
        <v>441</v>
      </c>
      <c r="D26" s="182"/>
      <c r="E26" s="165"/>
      <c r="F26" s="225">
        <v>0.7</v>
      </c>
      <c r="G26" s="183" t="s">
        <v>158</v>
      </c>
      <c r="H26" s="225" t="s">
        <v>2365</v>
      </c>
      <c r="I26" s="183">
        <v>19.122182500000001</v>
      </c>
      <c r="J26" s="226">
        <v>4176590.6</v>
      </c>
      <c r="K26" s="189">
        <v>1458490</v>
      </c>
      <c r="L26" s="226">
        <v>561</v>
      </c>
      <c r="M26" s="198">
        <v>2.607472959685349E-3</v>
      </c>
      <c r="N26" s="220" t="e">
        <v>#N/A</v>
      </c>
      <c r="O26" s="227">
        <v>-3.0927835051546504E-2</v>
      </c>
      <c r="P26" s="491">
        <v>45138</v>
      </c>
      <c r="Q26" s="165"/>
      <c r="R26" s="228">
        <v>2.9</v>
      </c>
      <c r="S26" s="187">
        <v>3.09</v>
      </c>
      <c r="T26" s="228">
        <v>2.63</v>
      </c>
      <c r="V26" s="188">
        <v>3.4482758620689655E-2</v>
      </c>
      <c r="W26" s="229">
        <v>2.8368790000000001E-2</v>
      </c>
      <c r="X26" s="188">
        <v>2.9884810000000001E-2</v>
      </c>
      <c r="Y26" s="229">
        <v>9.5318390000000003E-2</v>
      </c>
      <c r="Z26" s="188">
        <v>8.6556189999999991E-2</v>
      </c>
    </row>
    <row r="27" spans="1:26">
      <c r="A27" s="180" t="s">
        <v>611</v>
      </c>
      <c r="B27" s="230" t="s">
        <v>800</v>
      </c>
      <c r="C27" s="181" t="s">
        <v>676</v>
      </c>
      <c r="D27" s="182"/>
      <c r="E27" s="165"/>
      <c r="F27" s="225" t="s">
        <v>157</v>
      </c>
      <c r="G27" s="183" t="s">
        <v>157</v>
      </c>
      <c r="H27" s="225" t="s">
        <v>2366</v>
      </c>
      <c r="I27" s="183">
        <v>-0.71694038000000271</v>
      </c>
      <c r="J27" s="226">
        <v>79916.95</v>
      </c>
      <c r="K27" s="189">
        <v>103145</v>
      </c>
      <c r="L27" s="226">
        <v>23</v>
      </c>
      <c r="M27" s="198">
        <v>3.7371376811594203E-3</v>
      </c>
      <c r="N27" s="220" t="e">
        <v>#N/A</v>
      </c>
      <c r="O27" s="227">
        <v>-0.22700587084148727</v>
      </c>
      <c r="P27" s="491">
        <v>45138</v>
      </c>
      <c r="Q27" s="165"/>
      <c r="R27" s="228">
        <v>0.77</v>
      </c>
      <c r="S27" s="187">
        <v>0.8</v>
      </c>
      <c r="T27" s="228">
        <v>0.65</v>
      </c>
      <c r="V27" s="188">
        <v>0</v>
      </c>
      <c r="W27" s="229">
        <v>-2.5316459999999999E-2</v>
      </c>
      <c r="X27" s="188">
        <v>2.666667E-2</v>
      </c>
      <c r="Y27" s="229">
        <v>0.13258710000000001</v>
      </c>
      <c r="Z27" s="188">
        <v>3.1292889999999997E-2</v>
      </c>
    </row>
    <row r="28" spans="1:26">
      <c r="A28" s="180" t="s">
        <v>104</v>
      </c>
      <c r="B28" s="230" t="s">
        <v>800</v>
      </c>
      <c r="C28" s="181" t="s">
        <v>443</v>
      </c>
      <c r="D28" s="182"/>
      <c r="E28" s="165"/>
      <c r="F28" s="225" t="s">
        <v>157</v>
      </c>
      <c r="G28" s="183" t="s">
        <v>157</v>
      </c>
      <c r="H28" s="225" t="s">
        <v>2367</v>
      </c>
      <c r="I28" s="183">
        <v>0.2660368759999997</v>
      </c>
      <c r="J28" s="226">
        <v>14279.3</v>
      </c>
      <c r="K28" s="189">
        <v>155846</v>
      </c>
      <c r="L28" s="226">
        <v>10</v>
      </c>
      <c r="M28" s="198">
        <v>9.5028048780487803E-2</v>
      </c>
      <c r="N28" s="220" t="e">
        <v>#N/A</v>
      </c>
      <c r="O28" s="227">
        <v>-0.40277777777777779</v>
      </c>
      <c r="P28" s="491">
        <v>45138</v>
      </c>
      <c r="Q28" s="165"/>
      <c r="R28" s="228">
        <v>0.1</v>
      </c>
      <c r="S28" s="187">
        <v>0.185</v>
      </c>
      <c r="T28" s="228">
        <v>7.0000000000000007E-2</v>
      </c>
      <c r="V28" s="188">
        <v>0</v>
      </c>
      <c r="W28" s="229">
        <v>0.16279070000000001</v>
      </c>
      <c r="X28" s="188">
        <v>-0.4736842</v>
      </c>
      <c r="Y28" s="229">
        <v>0.22052240000000001</v>
      </c>
      <c r="Z28" s="188">
        <v>-0.14187859999999999</v>
      </c>
    </row>
    <row r="29" spans="1:26">
      <c r="A29" s="180" t="s">
        <v>897</v>
      </c>
      <c r="B29" s="230" t="s">
        <v>153</v>
      </c>
      <c r="C29" s="435" t="s">
        <v>912</v>
      </c>
      <c r="D29" s="436"/>
      <c r="E29" s="165"/>
      <c r="F29" s="225">
        <v>1.23</v>
      </c>
      <c r="G29" s="183" t="s">
        <v>159</v>
      </c>
      <c r="H29" s="225" t="s">
        <v>2368</v>
      </c>
      <c r="I29" s="183">
        <v>-17.807888159999965</v>
      </c>
      <c r="J29" s="226">
        <v>11184894.205000002</v>
      </c>
      <c r="K29" s="189">
        <v>4451109</v>
      </c>
      <c r="L29" s="226">
        <v>1770</v>
      </c>
      <c r="M29" s="198">
        <v>7.8724955783516098E-3</v>
      </c>
      <c r="N29" s="220" t="e">
        <v>#N/A</v>
      </c>
      <c r="O29" s="227">
        <v>-5.7553956834532238E-2</v>
      </c>
      <c r="P29" s="491">
        <v>45138</v>
      </c>
      <c r="Q29" s="165"/>
      <c r="R29" s="228">
        <v>2.54</v>
      </c>
      <c r="S29" s="187">
        <v>2.68</v>
      </c>
      <c r="T29" s="228">
        <v>2.1800000000000002</v>
      </c>
      <c r="V29" s="188">
        <v>4.969015748031496E-2</v>
      </c>
      <c r="W29" s="229">
        <v>-3.0534349999999998E-2</v>
      </c>
      <c r="X29" s="188">
        <v>1.886179E-2</v>
      </c>
      <c r="Y29" s="229">
        <v>1.953937E-2</v>
      </c>
      <c r="Z29" s="188" t="s">
        <v>157</v>
      </c>
    </row>
    <row r="30" spans="1:26">
      <c r="A30" s="180" t="s">
        <v>256</v>
      </c>
      <c r="B30" s="230" t="s">
        <v>800</v>
      </c>
      <c r="C30" s="181" t="s">
        <v>445</v>
      </c>
      <c r="D30" s="182"/>
      <c r="E30" s="165"/>
      <c r="F30" s="225">
        <v>1</v>
      </c>
      <c r="G30" s="183" t="s">
        <v>158</v>
      </c>
      <c r="H30" s="225" t="s">
        <v>2369</v>
      </c>
      <c r="I30" s="183">
        <v>18.919416999999939</v>
      </c>
      <c r="J30" s="226">
        <v>6303299.9725000001</v>
      </c>
      <c r="K30" s="189">
        <v>5117404</v>
      </c>
      <c r="L30" s="226">
        <v>1195</v>
      </c>
      <c r="M30" s="198">
        <v>1.0776204514824798E-2</v>
      </c>
      <c r="N30" s="220" t="e">
        <v>#N/A</v>
      </c>
      <c r="O30" s="227">
        <v>-6.6615027110766722E-2</v>
      </c>
      <c r="P30" s="491">
        <v>45138</v>
      </c>
      <c r="Q30" s="165"/>
      <c r="R30" s="228">
        <v>1.2549999999999999</v>
      </c>
      <c r="S30" s="187">
        <v>1.365</v>
      </c>
      <c r="T30" s="228">
        <v>1.1000000000000001</v>
      </c>
      <c r="V30" s="188">
        <v>4.8605577689243028E-2</v>
      </c>
      <c r="W30" s="229">
        <v>4.1493779999999994E-2</v>
      </c>
      <c r="X30" s="188">
        <v>7.6894660000000004E-2</v>
      </c>
      <c r="Y30" s="229">
        <v>0.16127060000000001</v>
      </c>
      <c r="Z30" s="188">
        <v>0.10202349999999999</v>
      </c>
    </row>
    <row r="31" spans="1:26">
      <c r="A31" s="180" t="s">
        <v>107</v>
      </c>
      <c r="B31" s="230" t="s">
        <v>800</v>
      </c>
      <c r="C31" s="181" t="s">
        <v>464</v>
      </c>
      <c r="D31" s="182"/>
      <c r="E31" s="165"/>
      <c r="F31" s="225">
        <v>1</v>
      </c>
      <c r="G31" s="183" t="s">
        <v>159</v>
      </c>
      <c r="H31" s="225" t="s">
        <v>2370</v>
      </c>
      <c r="I31" s="183">
        <v>104.55735843499994</v>
      </c>
      <c r="J31" s="226">
        <v>37552759.915000007</v>
      </c>
      <c r="K31" s="189">
        <v>23152724</v>
      </c>
      <c r="L31" s="226">
        <v>6348</v>
      </c>
      <c r="M31" s="198">
        <v>1.2596625698445602E-2</v>
      </c>
      <c r="N31" s="220" t="e">
        <v>#N/A</v>
      </c>
      <c r="O31" s="227">
        <v>8.6206896551724199E-2</v>
      </c>
      <c r="P31" s="491">
        <v>45138</v>
      </c>
      <c r="Q31" s="165"/>
      <c r="R31" s="228">
        <v>1.67</v>
      </c>
      <c r="S31" s="187">
        <v>1.885</v>
      </c>
      <c r="T31" s="228">
        <v>1.39</v>
      </c>
      <c r="V31" s="188">
        <v>9.281437125748504E-2</v>
      </c>
      <c r="W31" s="229">
        <v>6.0317460000000003E-2</v>
      </c>
      <c r="X31" s="188">
        <v>3.6006059999999999E-2</v>
      </c>
      <c r="Y31" s="229">
        <v>2.6050490000000003E-2</v>
      </c>
      <c r="Z31" s="188">
        <v>2.560219E-2</v>
      </c>
    </row>
    <row r="32" spans="1:26">
      <c r="A32" s="180" t="s">
        <v>110</v>
      </c>
      <c r="B32" s="230" t="s">
        <v>800</v>
      </c>
      <c r="C32" s="181" t="s">
        <v>466</v>
      </c>
      <c r="D32" s="182"/>
      <c r="E32" s="165"/>
      <c r="F32" s="225">
        <v>0.35</v>
      </c>
      <c r="G32" s="183" t="s">
        <v>158</v>
      </c>
      <c r="H32" s="225" t="s">
        <v>2371</v>
      </c>
      <c r="I32" s="183">
        <v>3.4981488900001048</v>
      </c>
      <c r="J32" s="226">
        <v>5062966.2949999999</v>
      </c>
      <c r="K32" s="189">
        <v>999868</v>
      </c>
      <c r="L32" s="226">
        <v>752</v>
      </c>
      <c r="M32" s="198">
        <v>1.6780532013090544E-3</v>
      </c>
      <c r="N32" s="220" t="e">
        <v>#N/A</v>
      </c>
      <c r="O32" s="227">
        <v>-3.6053130929791233E-2</v>
      </c>
      <c r="P32" s="491">
        <v>45138</v>
      </c>
      <c r="Q32" s="165"/>
      <c r="R32" s="228">
        <v>5.1100000000000003</v>
      </c>
      <c r="S32" s="187">
        <v>5.46</v>
      </c>
      <c r="T32" s="228">
        <v>4.9000000000000004</v>
      </c>
      <c r="V32" s="188">
        <v>4.0117416829745595E-2</v>
      </c>
      <c r="W32" s="229">
        <v>5.9055120000000008E-3</v>
      </c>
      <c r="X32" s="188">
        <v>2.953099E-2</v>
      </c>
      <c r="Y32" s="229">
        <v>8.892187E-2</v>
      </c>
      <c r="Z32" s="188">
        <v>7.2401030000000005E-2</v>
      </c>
    </row>
    <row r="33" spans="1:26">
      <c r="A33" s="180" t="s">
        <v>552</v>
      </c>
      <c r="B33" s="230" t="s">
        <v>800</v>
      </c>
      <c r="C33" s="181" t="s">
        <v>557</v>
      </c>
      <c r="D33" s="182"/>
      <c r="E33" s="165"/>
      <c r="F33" s="225">
        <v>1</v>
      </c>
      <c r="G33" s="183" t="s">
        <v>159</v>
      </c>
      <c r="H33" s="225" t="s">
        <v>2372</v>
      </c>
      <c r="I33" s="183">
        <v>-12.57331124000001</v>
      </c>
      <c r="J33" s="226">
        <v>21811291.152500004</v>
      </c>
      <c r="K33" s="189">
        <v>14904255</v>
      </c>
      <c r="L33" s="226">
        <v>3033</v>
      </c>
      <c r="M33" s="198">
        <v>8.0638512563031579E-3</v>
      </c>
      <c r="N33" s="220" t="e">
        <v>#N/A</v>
      </c>
      <c r="O33" s="227">
        <v>2.7777777777777901E-2</v>
      </c>
      <c r="P33" s="491">
        <v>45138</v>
      </c>
      <c r="Q33" s="165"/>
      <c r="R33" s="228">
        <v>1.47</v>
      </c>
      <c r="S33" s="187">
        <v>1.62</v>
      </c>
      <c r="T33" s="228">
        <v>1.395</v>
      </c>
      <c r="V33" s="188">
        <v>5.7823129251700682E-2</v>
      </c>
      <c r="W33" s="229">
        <v>-6.7567569999999995E-3</v>
      </c>
      <c r="X33" s="188">
        <v>4.7980580000000002E-2</v>
      </c>
      <c r="Y33" s="229">
        <v>0.17007139999999998</v>
      </c>
      <c r="Z33" s="188">
        <v>0.11546060000000001</v>
      </c>
    </row>
    <row r="34" spans="1:26" s="332" customFormat="1">
      <c r="A34" s="337" t="s">
        <v>218</v>
      </c>
      <c r="B34" s="338"/>
      <c r="C34" s="338"/>
      <c r="D34" s="338"/>
      <c r="E34" s="165"/>
      <c r="F34" s="339"/>
      <c r="G34" s="339"/>
      <c r="H34" s="339"/>
      <c r="I34" s="339"/>
      <c r="J34" s="339"/>
      <c r="K34" s="340"/>
      <c r="L34" s="340"/>
      <c r="M34" s="341"/>
      <c r="N34" s="342"/>
      <c r="Q34" s="165"/>
      <c r="R34" s="344"/>
      <c r="S34" s="344"/>
      <c r="T34" s="344"/>
      <c r="U34" s="172"/>
      <c r="V34" s="345"/>
      <c r="W34" s="346"/>
      <c r="X34" s="346"/>
      <c r="Y34" s="346"/>
      <c r="Z34" s="338"/>
    </row>
    <row r="35" spans="1:26">
      <c r="A35" s="180" t="s">
        <v>225</v>
      </c>
      <c r="B35" s="230" t="s">
        <v>800</v>
      </c>
      <c r="C35" s="218" t="s">
        <v>388</v>
      </c>
      <c r="D35" s="219"/>
      <c r="E35" s="165"/>
      <c r="F35" s="225" t="s">
        <v>157</v>
      </c>
      <c r="G35" s="183" t="s">
        <v>157</v>
      </c>
      <c r="H35" s="225" t="s">
        <v>2373</v>
      </c>
      <c r="I35" s="183">
        <v>-4.3675807999999972</v>
      </c>
      <c r="J35" s="226">
        <v>1766527.6625000003</v>
      </c>
      <c r="K35" s="189">
        <v>1803317</v>
      </c>
      <c r="L35" s="226">
        <v>372</v>
      </c>
      <c r="M35" s="198">
        <v>2.1503899356069639E-2</v>
      </c>
      <c r="N35" s="220" t="e">
        <v>#N/A</v>
      </c>
      <c r="O35" s="227">
        <v>-7.2969251950435909E-2</v>
      </c>
      <c r="P35" s="491">
        <v>45138</v>
      </c>
      <c r="Q35" s="165"/>
      <c r="R35" s="228">
        <v>0.96</v>
      </c>
      <c r="S35" s="187">
        <v>1.1950000000000001</v>
      </c>
      <c r="T35" s="228">
        <v>0.93</v>
      </c>
      <c r="V35" s="188">
        <v>8.8541666666666671E-2</v>
      </c>
      <c r="W35" s="229">
        <v>-4.9504949999999999E-2</v>
      </c>
      <c r="X35" s="188">
        <v>-0.10640739999999999</v>
      </c>
      <c r="Y35" s="229">
        <v>4.2050470000000006E-2</v>
      </c>
      <c r="Z35" s="188">
        <v>4.5681839999999994E-2</v>
      </c>
    </row>
    <row r="36" spans="1:26">
      <c r="A36" s="180" t="s">
        <v>103</v>
      </c>
      <c r="B36" s="230" t="s">
        <v>800</v>
      </c>
      <c r="C36" s="181" t="s">
        <v>400</v>
      </c>
      <c r="D36" s="182"/>
      <c r="E36" s="165"/>
      <c r="F36" s="225">
        <v>1</v>
      </c>
      <c r="G36" s="183" t="s">
        <v>159</v>
      </c>
      <c r="H36" s="225" t="s">
        <v>2374</v>
      </c>
      <c r="I36" s="183">
        <v>-0.22838375400000019</v>
      </c>
      <c r="J36" s="226">
        <v>2869.5460000000003</v>
      </c>
      <c r="K36" s="189">
        <v>63916</v>
      </c>
      <c r="L36" s="226">
        <v>9</v>
      </c>
      <c r="M36" s="198">
        <v>1.8634402332361515E-2</v>
      </c>
      <c r="N36" s="220" t="e">
        <v>#N/A</v>
      </c>
      <c r="O36" s="227">
        <v>-1.4675052410901501E-2</v>
      </c>
      <c r="P36" s="491">
        <v>45138</v>
      </c>
      <c r="Q36" s="165"/>
      <c r="R36" s="228">
        <v>4.4000000000000004E-2</v>
      </c>
      <c r="S36" s="187">
        <v>7.4999999999999997E-2</v>
      </c>
      <c r="T36" s="228">
        <v>0.04</v>
      </c>
      <c r="V36" s="188">
        <v>0</v>
      </c>
      <c r="W36" s="229">
        <v>-6.3829789999999997E-2</v>
      </c>
      <c r="X36" s="188">
        <v>-0.29032259999999999</v>
      </c>
      <c r="Y36" s="229">
        <v>-0.16654969999999999</v>
      </c>
      <c r="Z36" s="188">
        <v>-0.15958449999999999</v>
      </c>
    </row>
    <row r="37" spans="1:26">
      <c r="A37" s="180" t="s">
        <v>974</v>
      </c>
      <c r="B37" s="230" t="s">
        <v>800</v>
      </c>
      <c r="C37" s="181" t="s">
        <v>979</v>
      </c>
      <c r="D37" s="182"/>
      <c r="E37" s="165"/>
      <c r="F37" s="225">
        <v>1.1100000000000001</v>
      </c>
      <c r="G37" s="183" t="s">
        <v>159</v>
      </c>
      <c r="H37" s="225" t="s">
        <v>2375</v>
      </c>
      <c r="I37" s="183">
        <v>-0.55017264000000055</v>
      </c>
      <c r="J37" s="226">
        <v>162991.59999999998</v>
      </c>
      <c r="K37" s="189">
        <v>143235</v>
      </c>
      <c r="L37" s="226">
        <v>28</v>
      </c>
      <c r="M37" s="198">
        <v>7.1653326663331665E-3</v>
      </c>
      <c r="N37" s="220" t="e">
        <v>#N/A</v>
      </c>
      <c r="O37" s="227">
        <v>-0.2655737704918032</v>
      </c>
      <c r="P37" s="491">
        <v>45138</v>
      </c>
      <c r="Q37" s="165"/>
      <c r="R37" s="228">
        <v>1.0349999999999999</v>
      </c>
      <c r="S37" s="187">
        <v>1.2</v>
      </c>
      <c r="T37" s="228">
        <v>0.88500000000000001</v>
      </c>
      <c r="V37" s="188">
        <v>4.9275362318840582E-2</v>
      </c>
      <c r="W37" s="229">
        <v>-4.1357929999999994E-2</v>
      </c>
      <c r="X37" s="188">
        <v>5.3158950000000003E-2</v>
      </c>
      <c r="Y37" s="229">
        <v>-5.5685709999999996E-3</v>
      </c>
      <c r="Z37" s="188">
        <v>5.8314060000000001E-2</v>
      </c>
    </row>
    <row r="38" spans="1:26">
      <c r="A38" s="180" t="s">
        <v>250</v>
      </c>
      <c r="B38" s="230" t="s">
        <v>800</v>
      </c>
      <c r="C38" s="181" t="s">
        <v>402</v>
      </c>
      <c r="D38" s="182"/>
      <c r="E38" s="165"/>
      <c r="F38" s="225">
        <v>1.75</v>
      </c>
      <c r="G38" s="183" t="s">
        <v>159</v>
      </c>
      <c r="H38" s="225" t="s">
        <v>2376</v>
      </c>
      <c r="I38" s="183">
        <v>-4.3460756999999877</v>
      </c>
      <c r="J38" s="226">
        <v>2991548.0325000002</v>
      </c>
      <c r="K38" s="189">
        <v>2366640</v>
      </c>
      <c r="L38" s="226">
        <v>786</v>
      </c>
      <c r="M38" s="198">
        <v>1.3017105769759639E-2</v>
      </c>
      <c r="N38" s="220" t="e">
        <v>#N/A</v>
      </c>
      <c r="O38" s="227">
        <v>-0.24411764705882355</v>
      </c>
      <c r="P38" s="491">
        <v>45138</v>
      </c>
      <c r="Q38" s="165"/>
      <c r="R38" s="228">
        <v>1.2549999999999999</v>
      </c>
      <c r="S38" s="187">
        <v>1.4450000000000001</v>
      </c>
      <c r="T38" s="228">
        <v>1.07</v>
      </c>
      <c r="V38" s="188">
        <v>5.3386454183266943E-2</v>
      </c>
      <c r="W38" s="229">
        <v>9.465158999999999E-3</v>
      </c>
      <c r="X38" s="188">
        <v>-9.7894850000000005E-2</v>
      </c>
      <c r="Y38" s="229">
        <v>0.12972600000000001</v>
      </c>
      <c r="Z38" s="188">
        <v>0.12785089999999999</v>
      </c>
    </row>
    <row r="39" spans="1:26">
      <c r="A39" s="180" t="s">
        <v>913</v>
      </c>
      <c r="B39" s="230" t="s">
        <v>800</v>
      </c>
      <c r="C39" s="181" t="s">
        <v>914</v>
      </c>
      <c r="D39" s="182"/>
      <c r="E39" s="165"/>
      <c r="F39" s="225" t="s">
        <v>157</v>
      </c>
      <c r="G39" s="183" t="s">
        <v>157</v>
      </c>
      <c r="H39" s="225" t="s">
        <v>2377</v>
      </c>
      <c r="I39" s="183">
        <v>5.5089491100000147</v>
      </c>
      <c r="J39" s="226">
        <v>315854.82999999996</v>
      </c>
      <c r="K39" s="189">
        <v>117512</v>
      </c>
      <c r="L39" s="226">
        <v>91</v>
      </c>
      <c r="M39" s="198">
        <v>1.4792547834843908E-3</v>
      </c>
      <c r="N39" s="220" t="e">
        <v>#N/A</v>
      </c>
      <c r="O39" s="227">
        <v>0.35681600510801315</v>
      </c>
      <c r="P39" s="491">
        <v>45138</v>
      </c>
      <c r="Q39" s="165"/>
      <c r="R39" s="228">
        <v>2.74</v>
      </c>
      <c r="S39" s="187">
        <v>2.91</v>
      </c>
      <c r="T39" s="228">
        <v>1.91</v>
      </c>
      <c r="V39" s="188">
        <v>1.094890510948905E-2</v>
      </c>
      <c r="W39" s="229">
        <v>7.4509800000000001E-2</v>
      </c>
      <c r="X39" s="188">
        <v>0.3381227</v>
      </c>
      <c r="Y39" s="229">
        <v>0.25848929999999998</v>
      </c>
      <c r="Z39" s="188">
        <v>0.17408200000000001</v>
      </c>
    </row>
    <row r="40" spans="1:26">
      <c r="A40" s="180" t="s">
        <v>328</v>
      </c>
      <c r="B40" s="230" t="s">
        <v>800</v>
      </c>
      <c r="C40" s="181" t="s">
        <v>415</v>
      </c>
      <c r="D40" s="182"/>
      <c r="E40" s="165"/>
      <c r="F40" s="225">
        <v>1</v>
      </c>
      <c r="G40" s="183" t="s">
        <v>159</v>
      </c>
      <c r="H40" s="225" t="s">
        <v>2378</v>
      </c>
      <c r="I40" s="183">
        <v>-3.1088228400000038</v>
      </c>
      <c r="J40" s="226">
        <v>268840.815</v>
      </c>
      <c r="K40" s="189">
        <v>544724</v>
      </c>
      <c r="L40" s="226">
        <v>85</v>
      </c>
      <c r="M40" s="198">
        <v>2.1454273335959038E-2</v>
      </c>
      <c r="N40" s="220" t="e">
        <v>#N/A</v>
      </c>
      <c r="O40" s="227">
        <v>-0.20289855072463758</v>
      </c>
      <c r="P40" s="491">
        <v>45138</v>
      </c>
      <c r="Q40" s="165"/>
      <c r="R40" s="228">
        <v>0.49</v>
      </c>
      <c r="S40" s="187">
        <v>0.66</v>
      </c>
      <c r="T40" s="228">
        <v>0.47</v>
      </c>
      <c r="V40" s="188">
        <v>6.1224489795918366E-2</v>
      </c>
      <c r="W40" s="229">
        <v>-0.1090909</v>
      </c>
      <c r="X40" s="188">
        <v>-0.1687051</v>
      </c>
      <c r="Y40" s="229">
        <v>-7.6567200000000002E-2</v>
      </c>
      <c r="Z40" s="188">
        <v>-0.10656610000000001</v>
      </c>
    </row>
    <row r="41" spans="1:26">
      <c r="A41" s="180" t="s">
        <v>1324</v>
      </c>
      <c r="B41" s="230" t="s">
        <v>800</v>
      </c>
      <c r="C41" s="563" t="s">
        <v>1333</v>
      </c>
      <c r="D41" s="564"/>
      <c r="E41" s="165"/>
      <c r="F41" s="225">
        <v>1</v>
      </c>
      <c r="G41" s="183" t="s">
        <v>159</v>
      </c>
      <c r="H41" s="225" t="s">
        <v>2379</v>
      </c>
      <c r="I41" s="183">
        <v>0.50118855999999867</v>
      </c>
      <c r="J41" s="226">
        <v>85801.735000000015</v>
      </c>
      <c r="K41" s="189">
        <v>88728</v>
      </c>
      <c r="L41" s="226">
        <v>40</v>
      </c>
      <c r="M41" s="198">
        <v>3.4713615023474176E-3</v>
      </c>
      <c r="N41" s="220" t="e">
        <v>#N/A</v>
      </c>
      <c r="O41" s="227">
        <v>5.859375E-3</v>
      </c>
      <c r="P41" s="491">
        <v>45138</v>
      </c>
      <c r="Q41" s="165"/>
      <c r="R41" s="228">
        <v>1.02</v>
      </c>
      <c r="S41" s="187">
        <v>1.06</v>
      </c>
      <c r="T41" s="228">
        <v>0.92</v>
      </c>
      <c r="V41" s="188">
        <v>1.9607843137254902E-2</v>
      </c>
      <c r="W41" s="229">
        <v>4.0816329999999998E-2</v>
      </c>
      <c r="X41" s="188" t="s">
        <v>157</v>
      </c>
      <c r="Y41" s="229" t="s">
        <v>157</v>
      </c>
      <c r="Z41" s="188" t="s">
        <v>157</v>
      </c>
    </row>
    <row r="42" spans="1:26">
      <c r="A42" s="180" t="s">
        <v>253</v>
      </c>
      <c r="B42" s="230" t="s">
        <v>800</v>
      </c>
      <c r="C42" s="181" t="s">
        <v>858</v>
      </c>
      <c r="D42" s="182"/>
      <c r="E42" s="165"/>
      <c r="F42" s="225">
        <v>1.75</v>
      </c>
      <c r="G42" s="183" t="s">
        <v>159</v>
      </c>
      <c r="H42" s="225" t="s">
        <v>2380</v>
      </c>
      <c r="I42" s="183">
        <v>-1.2798784199999944</v>
      </c>
      <c r="J42" s="226">
        <v>353117.41499999998</v>
      </c>
      <c r="K42" s="189">
        <v>381825</v>
      </c>
      <c r="L42" s="226">
        <v>51</v>
      </c>
      <c r="M42" s="198">
        <v>9.564754509018036E-3</v>
      </c>
      <c r="N42" s="220" t="e">
        <v>#N/A</v>
      </c>
      <c r="O42" s="227">
        <v>-0.10476190476190483</v>
      </c>
      <c r="P42" s="491">
        <v>45138</v>
      </c>
      <c r="Q42" s="165"/>
      <c r="R42" s="228">
        <v>0.92</v>
      </c>
      <c r="S42" s="187">
        <v>0.94499999999999995</v>
      </c>
      <c r="T42" s="228">
        <v>0.745</v>
      </c>
      <c r="V42" s="188">
        <v>4.7282608695652172E-2</v>
      </c>
      <c r="W42" s="229">
        <v>-2.12766E-2</v>
      </c>
      <c r="X42" s="188">
        <v>9.0331990000000001E-2</v>
      </c>
      <c r="Y42" s="229">
        <v>7.8646370000000007E-2</v>
      </c>
      <c r="Z42" s="188">
        <v>7.2328820000000002E-2</v>
      </c>
    </row>
    <row r="43" spans="1:26">
      <c r="A43" s="180" t="s">
        <v>161</v>
      </c>
      <c r="B43" s="230" t="s">
        <v>800</v>
      </c>
      <c r="C43" s="181" t="s">
        <v>754</v>
      </c>
      <c r="D43" s="182"/>
      <c r="E43" s="165"/>
      <c r="F43" s="225">
        <v>1.25</v>
      </c>
      <c r="G43" s="183" t="s">
        <v>159</v>
      </c>
      <c r="H43" s="225" t="s">
        <v>2381</v>
      </c>
      <c r="I43" s="183">
        <v>4.0124047699999954</v>
      </c>
      <c r="J43" s="226">
        <v>1278041.3875</v>
      </c>
      <c r="K43" s="189">
        <v>1877925</v>
      </c>
      <c r="L43" s="226">
        <v>364</v>
      </c>
      <c r="M43" s="198">
        <v>3.5259575666541497E-2</v>
      </c>
      <c r="N43" s="220" t="e">
        <v>#N/A</v>
      </c>
      <c r="O43" s="227">
        <v>-0.10897435897435903</v>
      </c>
      <c r="P43" s="491">
        <v>45138</v>
      </c>
      <c r="Q43" s="165"/>
      <c r="R43" s="228">
        <v>0.73</v>
      </c>
      <c r="S43" s="187">
        <v>0.87</v>
      </c>
      <c r="T43" s="228">
        <v>0.64</v>
      </c>
      <c r="V43" s="188">
        <v>0.10273972602739725</v>
      </c>
      <c r="W43" s="229">
        <v>5.0359710000000002E-2</v>
      </c>
      <c r="X43" s="188">
        <v>-7.4748060000000005E-2</v>
      </c>
      <c r="Y43" s="229">
        <v>2.3178770000000001E-2</v>
      </c>
      <c r="Z43" s="188">
        <v>-1.3539509999999999E-2</v>
      </c>
    </row>
    <row r="44" spans="1:26">
      <c r="A44" s="180" t="s">
        <v>722</v>
      </c>
      <c r="B44" s="230" t="s">
        <v>800</v>
      </c>
      <c r="C44" s="181" t="s">
        <v>749</v>
      </c>
      <c r="D44" s="182"/>
      <c r="E44" s="165"/>
      <c r="F44" s="225">
        <v>1.25</v>
      </c>
      <c r="G44" s="183" t="s">
        <v>159</v>
      </c>
      <c r="H44" s="225" t="s">
        <v>2382</v>
      </c>
      <c r="I44" s="183">
        <v>-3.3576812099999933</v>
      </c>
      <c r="J44" s="226">
        <v>1125770.1550000003</v>
      </c>
      <c r="K44" s="189">
        <v>1603010</v>
      </c>
      <c r="L44" s="226">
        <v>230</v>
      </c>
      <c r="M44" s="198">
        <v>1.6592588758927648E-2</v>
      </c>
      <c r="N44" s="220" t="e">
        <v>#N/A</v>
      </c>
      <c r="O44" s="227">
        <v>-7.0512820512820595E-2</v>
      </c>
      <c r="P44" s="491">
        <v>45138</v>
      </c>
      <c r="Q44" s="165"/>
      <c r="R44" s="228">
        <v>0.70499999999999996</v>
      </c>
      <c r="S44" s="187">
        <v>0.76</v>
      </c>
      <c r="T44" s="228">
        <v>0.65</v>
      </c>
      <c r="V44" s="188">
        <v>5.3191489361702128E-2</v>
      </c>
      <c r="W44" s="229">
        <v>-2.7586210000000003E-2</v>
      </c>
      <c r="X44" s="188">
        <v>3.5791360000000001E-2</v>
      </c>
      <c r="Y44" s="229">
        <v>0.1620085</v>
      </c>
      <c r="Z44" s="188">
        <v>5.5035960000000002E-2</v>
      </c>
    </row>
    <row r="45" spans="1:26">
      <c r="A45" s="180" t="s">
        <v>229</v>
      </c>
      <c r="B45" s="230" t="s">
        <v>800</v>
      </c>
      <c r="C45" s="181" t="s">
        <v>751</v>
      </c>
      <c r="D45" s="182"/>
      <c r="E45" s="165"/>
      <c r="F45" s="225" t="s">
        <v>157</v>
      </c>
      <c r="G45" s="183" t="s">
        <v>158</v>
      </c>
      <c r="H45" s="225" t="s">
        <v>2383</v>
      </c>
      <c r="I45" s="183">
        <v>-19.35112499000001</v>
      </c>
      <c r="J45" s="226">
        <v>2555735.8824999994</v>
      </c>
      <c r="K45" s="189">
        <v>2708385</v>
      </c>
      <c r="L45" s="226">
        <v>431</v>
      </c>
      <c r="M45" s="198">
        <v>1.3218727121870272E-2</v>
      </c>
      <c r="N45" s="220" t="e">
        <v>#N/A</v>
      </c>
      <c r="O45" s="227">
        <v>-5.2884615384615419E-2</v>
      </c>
      <c r="P45" s="491">
        <v>45138</v>
      </c>
      <c r="Q45" s="165"/>
      <c r="R45" s="228">
        <v>0.9</v>
      </c>
      <c r="S45" s="187">
        <v>1</v>
      </c>
      <c r="T45" s="228">
        <v>0.88500000000000001</v>
      </c>
      <c r="V45" s="188">
        <v>5.7777777777777782E-2</v>
      </c>
      <c r="W45" s="229">
        <v>-6.8526020000000007E-2</v>
      </c>
      <c r="X45" s="188">
        <v>1.988003E-2</v>
      </c>
      <c r="Y45" s="229">
        <v>0.10236770000000001</v>
      </c>
      <c r="Z45" s="188">
        <v>2.017418E-2</v>
      </c>
    </row>
    <row r="46" spans="1:26">
      <c r="A46" s="180" t="s">
        <v>477</v>
      </c>
      <c r="B46" s="230" t="s">
        <v>800</v>
      </c>
      <c r="C46" s="181" t="s">
        <v>503</v>
      </c>
      <c r="D46" s="182"/>
      <c r="E46" s="165"/>
      <c r="F46" s="225">
        <v>1.25</v>
      </c>
      <c r="G46" s="183" t="s">
        <v>159</v>
      </c>
      <c r="H46" s="225" t="s">
        <v>2384</v>
      </c>
      <c r="I46" s="183">
        <v>-3.8302262349999996</v>
      </c>
      <c r="J46" s="226">
        <v>464408.07000000007</v>
      </c>
      <c r="K46" s="189">
        <v>466058</v>
      </c>
      <c r="L46" s="226">
        <v>69</v>
      </c>
      <c r="M46" s="198">
        <v>5.5688612737483569E-3</v>
      </c>
      <c r="N46" s="220" t="e">
        <v>#N/A</v>
      </c>
      <c r="O46" s="227">
        <v>-0.12945684771742749</v>
      </c>
      <c r="P46" s="491">
        <v>45138</v>
      </c>
      <c r="Q46" s="165"/>
      <c r="R46" s="228">
        <v>1</v>
      </c>
      <c r="S46" s="187">
        <v>1.34</v>
      </c>
      <c r="T46" s="228">
        <v>0.95</v>
      </c>
      <c r="V46" s="188">
        <v>7.2499999999999995E-2</v>
      </c>
      <c r="W46" s="229">
        <v>1.199006E-2</v>
      </c>
      <c r="X46" s="188">
        <v>-0.18866790000000003</v>
      </c>
      <c r="Y46" s="229">
        <v>-8.6966689999999999E-2</v>
      </c>
      <c r="Z46" s="188">
        <v>2.7577280000000003E-2</v>
      </c>
    </row>
    <row r="47" spans="1:26">
      <c r="A47" s="180" t="s">
        <v>1120</v>
      </c>
      <c r="B47" s="230" t="s">
        <v>800</v>
      </c>
      <c r="C47" s="528" t="s">
        <v>1126</v>
      </c>
      <c r="D47" s="529"/>
      <c r="E47" s="165"/>
      <c r="F47" s="225">
        <v>1.5</v>
      </c>
      <c r="G47" s="183" t="s">
        <v>158</v>
      </c>
      <c r="H47" s="225" t="s">
        <v>2385</v>
      </c>
      <c r="I47" s="183">
        <v>-3.6984818400000035</v>
      </c>
      <c r="J47" s="226">
        <v>2026857.6400000001</v>
      </c>
      <c r="K47" s="189">
        <v>3370736</v>
      </c>
      <c r="L47" s="226">
        <v>63</v>
      </c>
      <c r="M47" s="198">
        <v>5.9281322546605696E-2</v>
      </c>
      <c r="N47" s="220" t="e">
        <v>#N/A</v>
      </c>
      <c r="O47" s="227">
        <v>-0.37737642585551334</v>
      </c>
      <c r="P47" s="491">
        <v>45138</v>
      </c>
      <c r="Q47" s="165"/>
      <c r="R47" s="228">
        <v>0.61499999999999999</v>
      </c>
      <c r="S47" s="187">
        <v>0.77</v>
      </c>
      <c r="T47" s="228">
        <v>0.57999999999999996</v>
      </c>
      <c r="V47" s="188">
        <v>0</v>
      </c>
      <c r="W47" s="229">
        <v>-6.1068699999999997E-2</v>
      </c>
      <c r="X47" s="188">
        <v>-0.13986010000000001</v>
      </c>
      <c r="Y47" s="229" t="s">
        <v>157</v>
      </c>
      <c r="Z47" s="188" t="s">
        <v>157</v>
      </c>
    </row>
    <row r="48" spans="1:26" ht="14.1" customHeight="1">
      <c r="A48" s="180" t="s">
        <v>729</v>
      </c>
      <c r="B48" s="230" t="s">
        <v>800</v>
      </c>
      <c r="C48" s="181" t="s">
        <v>736</v>
      </c>
      <c r="D48" s="182"/>
      <c r="E48" s="165"/>
      <c r="F48" s="225">
        <v>1</v>
      </c>
      <c r="G48" s="183" t="s">
        <v>159</v>
      </c>
      <c r="H48" s="225" t="s">
        <v>2386</v>
      </c>
      <c r="I48" s="183">
        <v>-4.5112974749999939</v>
      </c>
      <c r="J48" s="226">
        <v>4893244.28</v>
      </c>
      <c r="K48" s="189">
        <v>2519091</v>
      </c>
      <c r="L48" s="226">
        <v>750</v>
      </c>
      <c r="M48" s="198">
        <v>2.2218124889751278E-2</v>
      </c>
      <c r="N48" s="220" t="e">
        <v>#N/A</v>
      </c>
      <c r="O48" s="227">
        <v>-0.13120567375886516</v>
      </c>
      <c r="P48" s="491">
        <v>45138</v>
      </c>
      <c r="Q48" s="165"/>
      <c r="R48" s="228">
        <v>1.885</v>
      </c>
      <c r="S48" s="187">
        <v>2.1</v>
      </c>
      <c r="T48" s="228">
        <v>1.7250000000000001</v>
      </c>
      <c r="V48" s="188">
        <v>4.9336870026525204E-2</v>
      </c>
      <c r="W48" s="229">
        <v>-3.8265310000000004E-2</v>
      </c>
      <c r="X48" s="188">
        <v>-4.9434379999999997E-3</v>
      </c>
      <c r="Y48" s="229">
        <v>0.1568426</v>
      </c>
      <c r="Z48" s="188">
        <v>5.7030940000000002E-2</v>
      </c>
    </row>
    <row r="49" spans="1:26">
      <c r="A49" s="180" t="s">
        <v>181</v>
      </c>
      <c r="B49" s="230" t="s">
        <v>800</v>
      </c>
      <c r="C49" s="181" t="s">
        <v>450</v>
      </c>
      <c r="D49" s="182"/>
      <c r="E49" s="165"/>
      <c r="F49" s="225">
        <v>1.25</v>
      </c>
      <c r="G49" s="183" t="s">
        <v>159</v>
      </c>
      <c r="H49" s="225" t="s">
        <v>2387</v>
      </c>
      <c r="I49" s="183">
        <v>-1.3913452000000031</v>
      </c>
      <c r="J49" s="226">
        <v>685171.33749999991</v>
      </c>
      <c r="K49" s="189">
        <v>1070666</v>
      </c>
      <c r="L49" s="226">
        <v>187</v>
      </c>
      <c r="M49" s="198">
        <v>1.2023200449185851E-2</v>
      </c>
      <c r="N49" s="220" t="e">
        <v>#N/A</v>
      </c>
      <c r="O49" s="227">
        <v>-0.18022449236978189</v>
      </c>
      <c r="P49" s="491">
        <v>45138</v>
      </c>
      <c r="Q49" s="165"/>
      <c r="R49" s="228">
        <v>0.64</v>
      </c>
      <c r="S49" s="187">
        <v>0.77</v>
      </c>
      <c r="T49" s="228">
        <v>0.59499999999999997</v>
      </c>
      <c r="V49" s="188">
        <v>8.59375E-2</v>
      </c>
      <c r="W49" s="229">
        <v>-1.538462E-2</v>
      </c>
      <c r="X49" s="188">
        <v>-6.9671250000000004E-2</v>
      </c>
      <c r="Y49" s="229">
        <v>9.2477050000000005E-2</v>
      </c>
      <c r="Z49" s="188">
        <v>2.046483E-2</v>
      </c>
    </row>
    <row r="50" spans="1:26">
      <c r="A50" s="180" t="s">
        <v>118</v>
      </c>
      <c r="B50" s="230" t="s">
        <v>800</v>
      </c>
      <c r="C50" s="181" t="s">
        <v>465</v>
      </c>
      <c r="D50" s="182"/>
      <c r="E50" s="165"/>
      <c r="F50" s="225">
        <v>1</v>
      </c>
      <c r="G50" s="183" t="s">
        <v>159</v>
      </c>
      <c r="H50" s="225" t="s">
        <v>2388</v>
      </c>
      <c r="I50" s="183">
        <v>8.0354055999999936</v>
      </c>
      <c r="J50" s="226">
        <v>5714404.9350000005</v>
      </c>
      <c r="K50" s="189">
        <v>4986354</v>
      </c>
      <c r="L50" s="226">
        <v>1250</v>
      </c>
      <c r="M50" s="198">
        <v>2.1214916609938735E-2</v>
      </c>
      <c r="N50" s="220" t="e">
        <v>#N/A</v>
      </c>
      <c r="O50" s="227">
        <v>0.18947368421052624</v>
      </c>
      <c r="P50" s="491">
        <v>45138</v>
      </c>
      <c r="Q50" s="165"/>
      <c r="R50" s="228">
        <v>1.17</v>
      </c>
      <c r="S50" s="187">
        <v>1.5</v>
      </c>
      <c r="T50" s="228">
        <v>0.99</v>
      </c>
      <c r="V50" s="188">
        <v>8.5470085470085486E-2</v>
      </c>
      <c r="W50" s="229">
        <v>3.5398230000000003E-2</v>
      </c>
      <c r="X50" s="188">
        <v>-0.13807939999999999</v>
      </c>
      <c r="Y50" s="229">
        <v>1.2521620000000001E-2</v>
      </c>
      <c r="Z50" s="188">
        <v>2.2618800000000001E-2</v>
      </c>
    </row>
    <row r="51" spans="1:26">
      <c r="A51" s="180" t="s">
        <v>675</v>
      </c>
      <c r="B51" s="230" t="s">
        <v>800</v>
      </c>
      <c r="C51" s="181" t="s">
        <v>677</v>
      </c>
      <c r="D51" s="182"/>
      <c r="E51" s="165"/>
      <c r="F51" s="225">
        <v>1</v>
      </c>
      <c r="G51" s="183" t="s">
        <v>159</v>
      </c>
      <c r="H51" s="225" t="s">
        <v>2389</v>
      </c>
      <c r="I51" s="183">
        <v>18.988193069999934</v>
      </c>
      <c r="J51" s="226">
        <v>4574313.1749999998</v>
      </c>
      <c r="K51" s="189">
        <v>2969214</v>
      </c>
      <c r="L51" s="226">
        <v>926</v>
      </c>
      <c r="M51" s="198">
        <v>8.8792284688995211E-3</v>
      </c>
      <c r="N51" s="220" t="e">
        <v>#N/A</v>
      </c>
      <c r="O51" s="227">
        <v>0.12406015037593976</v>
      </c>
      <c r="P51" s="491">
        <v>45138</v>
      </c>
      <c r="Q51" s="165"/>
      <c r="R51" s="228">
        <v>1.585</v>
      </c>
      <c r="S51" s="187">
        <v>1.68</v>
      </c>
      <c r="T51" s="228">
        <v>1.3049999999999999</v>
      </c>
      <c r="V51" s="188">
        <v>6.4668769716088328E-2</v>
      </c>
      <c r="W51" s="229">
        <v>6.0200669999999998E-2</v>
      </c>
      <c r="X51" s="188">
        <v>6.5859239999999999E-2</v>
      </c>
      <c r="Y51" s="229">
        <v>0.128111</v>
      </c>
      <c r="Z51" s="188">
        <v>0.10795669999999999</v>
      </c>
    </row>
    <row r="52" spans="1:26" s="332" customFormat="1">
      <c r="A52" s="337" t="s">
        <v>350</v>
      </c>
      <c r="B52" s="338"/>
      <c r="C52" s="338"/>
      <c r="D52" s="338"/>
      <c r="E52" s="165"/>
      <c r="F52" s="339"/>
      <c r="G52" s="339"/>
      <c r="H52" s="339"/>
      <c r="I52" s="339"/>
      <c r="J52" s="339"/>
      <c r="K52" s="340"/>
      <c r="L52" s="340"/>
      <c r="M52" s="341"/>
      <c r="N52" s="342"/>
      <c r="O52" s="343"/>
      <c r="P52" s="343"/>
      <c r="Q52" s="343"/>
      <c r="R52" s="344"/>
      <c r="S52" s="344"/>
      <c r="T52" s="344"/>
      <c r="U52" s="172"/>
      <c r="V52" s="345"/>
      <c r="W52" s="346"/>
      <c r="X52" s="346"/>
      <c r="Y52" s="346"/>
      <c r="Z52" s="338"/>
    </row>
    <row r="53" spans="1:26">
      <c r="A53" s="180" t="s">
        <v>1069</v>
      </c>
      <c r="B53" s="230" t="s">
        <v>800</v>
      </c>
      <c r="C53" s="181" t="s">
        <v>1071</v>
      </c>
      <c r="D53" s="182"/>
      <c r="E53" s="165"/>
      <c r="F53" s="225">
        <v>1.2</v>
      </c>
      <c r="G53" s="183" t="s">
        <v>159</v>
      </c>
      <c r="H53" s="225" t="s">
        <v>2390</v>
      </c>
      <c r="I53" s="183">
        <v>-1.9520946299999953</v>
      </c>
      <c r="J53" s="226">
        <v>2830844.8000000003</v>
      </c>
      <c r="K53" s="189">
        <v>2718486</v>
      </c>
      <c r="L53" s="226">
        <v>651</v>
      </c>
      <c r="M53" s="198">
        <v>1.3262848221690979E-2</v>
      </c>
      <c r="N53" s="220" t="e">
        <v>#N/A</v>
      </c>
      <c r="O53" s="227">
        <v>-0.12396694214876025</v>
      </c>
      <c r="P53" s="491">
        <v>45138</v>
      </c>
      <c r="Q53" s="165"/>
      <c r="R53" s="228">
        <v>1.05</v>
      </c>
      <c r="S53" s="187">
        <v>1.1299999999999999</v>
      </c>
      <c r="T53" s="228">
        <v>0.98499999999999999</v>
      </c>
      <c r="V53" s="188">
        <v>4.2857142857142851E-2</v>
      </c>
      <c r="W53" s="229">
        <v>-9.4339620000000006E-3</v>
      </c>
      <c r="X53" s="188">
        <v>1.146002E-2</v>
      </c>
      <c r="Y53" s="229">
        <v>0.1199273</v>
      </c>
      <c r="Z53" s="188">
        <v>9.2613439999999991E-2</v>
      </c>
    </row>
    <row r="54" spans="1:26">
      <c r="A54" s="180" t="s">
        <v>26</v>
      </c>
      <c r="B54" s="230" t="s">
        <v>800</v>
      </c>
      <c r="C54" s="181" t="s">
        <v>438</v>
      </c>
      <c r="D54" s="182"/>
      <c r="E54" s="165"/>
      <c r="F54" s="225">
        <v>1.25</v>
      </c>
      <c r="G54" s="183" t="s">
        <v>159</v>
      </c>
      <c r="H54" s="225" t="s">
        <v>2391</v>
      </c>
      <c r="I54" s="183">
        <v>-0.53911602500000599</v>
      </c>
      <c r="J54" s="226">
        <v>162768.65</v>
      </c>
      <c r="K54" s="189">
        <v>143651</v>
      </c>
      <c r="L54" s="226">
        <v>24</v>
      </c>
      <c r="M54" s="198">
        <v>3.8033095048980673E-3</v>
      </c>
      <c r="N54" s="220" t="e">
        <v>#N/A</v>
      </c>
      <c r="O54" s="227">
        <v>-0.11606456571867796</v>
      </c>
      <c r="P54" s="491">
        <v>45138</v>
      </c>
      <c r="Q54" s="165"/>
      <c r="R54" s="228">
        <v>1.1200000000000001</v>
      </c>
      <c r="S54" s="187">
        <v>1.165</v>
      </c>
      <c r="T54" s="228">
        <v>0.90500000000000003</v>
      </c>
      <c r="V54" s="188">
        <v>1.7857142857142856E-2</v>
      </c>
      <c r="W54" s="229">
        <v>-2.6086960000000003E-2</v>
      </c>
      <c r="X54" s="188">
        <v>6.5767560000000003E-2</v>
      </c>
      <c r="Y54" s="229">
        <v>0.14072670000000001</v>
      </c>
      <c r="Z54" s="188">
        <v>0.110885</v>
      </c>
    </row>
    <row r="55" spans="1:26">
      <c r="A55" s="180" t="s">
        <v>656</v>
      </c>
      <c r="B55" s="230" t="s">
        <v>800</v>
      </c>
      <c r="C55" s="181" t="s">
        <v>660</v>
      </c>
      <c r="D55" s="182"/>
      <c r="E55" s="165"/>
      <c r="F55" s="225">
        <v>0.8</v>
      </c>
      <c r="G55" s="183" t="s">
        <v>158</v>
      </c>
      <c r="H55" s="225" t="s">
        <v>2392</v>
      </c>
      <c r="I55" s="183">
        <v>3.1593116499999763</v>
      </c>
      <c r="J55" s="226">
        <v>14166488.164999999</v>
      </c>
      <c r="K55" s="189">
        <v>11247416</v>
      </c>
      <c r="L55" s="226">
        <v>1977</v>
      </c>
      <c r="M55" s="198">
        <v>1.4183553386549641E-2</v>
      </c>
      <c r="N55" s="220" t="e">
        <v>#N/A</v>
      </c>
      <c r="O55" s="227">
        <v>0.18147448015122869</v>
      </c>
      <c r="P55" s="491">
        <v>45138</v>
      </c>
      <c r="Q55" s="165"/>
      <c r="R55" s="228">
        <v>1.2549999999999999</v>
      </c>
      <c r="S55" s="187">
        <v>1.28</v>
      </c>
      <c r="T55" s="228">
        <v>1.145</v>
      </c>
      <c r="V55" s="188">
        <v>5.2589641434262945E-2</v>
      </c>
      <c r="W55" s="229">
        <v>1.0285709999999998E-2</v>
      </c>
      <c r="X55" s="188">
        <v>0.12485760000000001</v>
      </c>
      <c r="Y55" s="229">
        <v>0.14212630000000001</v>
      </c>
      <c r="Z55" s="188">
        <v>0.127357</v>
      </c>
    </row>
    <row r="56" spans="1:26">
      <c r="A56" s="180" t="s">
        <v>186</v>
      </c>
      <c r="B56" s="230" t="s">
        <v>800</v>
      </c>
      <c r="C56" s="181" t="s">
        <v>454</v>
      </c>
      <c r="D56" s="182"/>
      <c r="E56" s="165"/>
      <c r="F56" s="225">
        <v>0.75</v>
      </c>
      <c r="G56" s="183" t="s">
        <v>159</v>
      </c>
      <c r="H56" s="225" t="s">
        <v>2393</v>
      </c>
      <c r="I56" s="183">
        <v>-2.9911326700000016</v>
      </c>
      <c r="J56" s="226">
        <v>462325.81499999994</v>
      </c>
      <c r="K56" s="189">
        <v>933837</v>
      </c>
      <c r="L56" s="226">
        <v>113</v>
      </c>
      <c r="M56" s="198">
        <v>1.0138280317012268E-2</v>
      </c>
      <c r="N56" s="220" t="e">
        <v>#N/A</v>
      </c>
      <c r="O56" s="227">
        <v>-0.32705248990578739</v>
      </c>
      <c r="P56" s="491">
        <v>45138</v>
      </c>
      <c r="Q56" s="165"/>
      <c r="R56" s="228">
        <v>0.48499999999999999</v>
      </c>
      <c r="S56" s="187">
        <v>0.57999999999999996</v>
      </c>
      <c r="T56" s="228">
        <v>0.46</v>
      </c>
      <c r="V56" s="188">
        <v>5.0515463917525774E-2</v>
      </c>
      <c r="W56" s="229">
        <v>-0.03</v>
      </c>
      <c r="X56" s="188">
        <v>-4.6460800000000003E-2</v>
      </c>
      <c r="Y56" s="229">
        <v>5.6523089999999998E-2</v>
      </c>
      <c r="Z56" s="188">
        <v>-1.7192300000000001E-2</v>
      </c>
    </row>
    <row r="57" spans="1:26">
      <c r="A57" s="180" t="s">
        <v>16</v>
      </c>
      <c r="B57" s="230" t="s">
        <v>800</v>
      </c>
      <c r="C57" s="181" t="s">
        <v>463</v>
      </c>
      <c r="D57" s="182"/>
      <c r="E57" s="165"/>
      <c r="F57" s="225">
        <v>1</v>
      </c>
      <c r="G57" s="183" t="s">
        <v>159</v>
      </c>
      <c r="H57" s="225" t="s">
        <v>2394</v>
      </c>
      <c r="I57" s="183">
        <v>0.75068303000000114</v>
      </c>
      <c r="J57" s="226">
        <v>1634578.3349999997</v>
      </c>
      <c r="K57" s="189">
        <v>2290845</v>
      </c>
      <c r="L57" s="226">
        <v>544</v>
      </c>
      <c r="M57" s="198">
        <v>4.1803740875912411E-2</v>
      </c>
      <c r="N57" s="220" t="e">
        <v>#N/A</v>
      </c>
      <c r="O57" s="227">
        <v>-6.578947368421062E-2</v>
      </c>
      <c r="P57" s="491">
        <v>45138</v>
      </c>
      <c r="Q57" s="165"/>
      <c r="R57" s="228">
        <v>0.73</v>
      </c>
      <c r="S57" s="187">
        <v>0.94</v>
      </c>
      <c r="T57" s="228">
        <v>0.64500000000000002</v>
      </c>
      <c r="V57" s="188">
        <v>8.2191780821917804E-2</v>
      </c>
      <c r="W57" s="229">
        <v>2.8169010000000001E-2</v>
      </c>
      <c r="X57" s="188">
        <v>-0.1262952</v>
      </c>
      <c r="Y57" s="229">
        <v>-3.774396E-2</v>
      </c>
      <c r="Z57" s="188">
        <v>-4.5971170000000004E-3</v>
      </c>
    </row>
    <row r="58" spans="1:26">
      <c r="A58" s="180" t="s">
        <v>1119</v>
      </c>
      <c r="B58" s="230" t="s">
        <v>800</v>
      </c>
      <c r="C58" s="528" t="s">
        <v>1127</v>
      </c>
      <c r="D58" s="529"/>
      <c r="E58" s="165"/>
      <c r="F58" s="225">
        <v>1</v>
      </c>
      <c r="G58" s="183" t="s">
        <v>159</v>
      </c>
      <c r="H58" s="225" t="s">
        <v>2395</v>
      </c>
      <c r="I58" s="183">
        <v>0.90062880499997733</v>
      </c>
      <c r="J58" s="226">
        <v>3101995.8800000004</v>
      </c>
      <c r="K58" s="189">
        <v>3051634</v>
      </c>
      <c r="L58" s="226">
        <v>516</v>
      </c>
      <c r="M58" s="198">
        <v>1.6528375670259436E-2</v>
      </c>
      <c r="N58" s="220" t="e">
        <v>#N/A</v>
      </c>
      <c r="O58" s="227">
        <v>-0.15702479338842967</v>
      </c>
      <c r="P58" s="491">
        <v>45138</v>
      </c>
      <c r="Q58" s="165"/>
      <c r="R58" s="228">
        <v>1.0249999999999999</v>
      </c>
      <c r="S58" s="187">
        <v>1.0449999999999999</v>
      </c>
      <c r="T58" s="228">
        <v>0.93500000000000005</v>
      </c>
      <c r="V58" s="188">
        <v>3.4146341463414644E-2</v>
      </c>
      <c r="W58" s="229">
        <v>4.9019609999999998E-3</v>
      </c>
      <c r="X58" s="188">
        <v>4.7324629999999999E-2</v>
      </c>
      <c r="Y58" s="229" t="s">
        <v>157</v>
      </c>
      <c r="Z58" s="188" t="s">
        <v>157</v>
      </c>
    </row>
    <row r="59" spans="1:26">
      <c r="A59" s="337" t="s">
        <v>219</v>
      </c>
      <c r="B59" s="338"/>
      <c r="C59" s="338"/>
      <c r="D59" s="338"/>
      <c r="E59" s="165"/>
      <c r="F59" s="339"/>
      <c r="G59" s="339"/>
      <c r="H59" s="339"/>
      <c r="I59" s="339"/>
      <c r="J59" s="339"/>
      <c r="K59" s="340"/>
      <c r="L59" s="340"/>
      <c r="M59" s="341"/>
      <c r="N59" s="342"/>
      <c r="O59" s="343"/>
      <c r="P59" s="343"/>
      <c r="Q59" s="165"/>
      <c r="R59" s="344"/>
      <c r="S59" s="344"/>
      <c r="T59" s="344"/>
      <c r="V59" s="345"/>
      <c r="W59" s="346"/>
      <c r="X59" s="346"/>
      <c r="Y59" s="346"/>
      <c r="Z59" s="338"/>
    </row>
    <row r="60" spans="1:26" s="332" customFormat="1">
      <c r="A60" s="180" t="s">
        <v>24</v>
      </c>
      <c r="B60" s="230" t="s">
        <v>153</v>
      </c>
      <c r="C60" s="181" t="s">
        <v>390</v>
      </c>
      <c r="D60" s="182"/>
      <c r="E60" s="165"/>
      <c r="F60" s="225">
        <v>1.33</v>
      </c>
      <c r="G60" s="183" t="s">
        <v>158</v>
      </c>
      <c r="H60" s="225" t="s">
        <v>157</v>
      </c>
      <c r="I60" s="183" t="s">
        <v>157</v>
      </c>
      <c r="J60" s="226">
        <v>0</v>
      </c>
      <c r="K60" s="189">
        <v>0</v>
      </c>
      <c r="L60" s="226">
        <v>0</v>
      </c>
      <c r="M60" s="198" t="s">
        <v>157</v>
      </c>
      <c r="N60" s="220" t="e">
        <v>#N/A</v>
      </c>
      <c r="O60" s="227">
        <v>-0.1266375545851528</v>
      </c>
      <c r="P60" s="491">
        <v>45138</v>
      </c>
      <c r="Q60" s="165"/>
      <c r="R60" s="228">
        <v>0.1</v>
      </c>
      <c r="S60" s="187">
        <v>0.105</v>
      </c>
      <c r="T60" s="228">
        <v>0.09</v>
      </c>
      <c r="U60" s="172"/>
      <c r="V60" s="188">
        <v>0</v>
      </c>
      <c r="W60" s="229" t="s">
        <v>157</v>
      </c>
      <c r="X60" s="188" t="s">
        <v>157</v>
      </c>
      <c r="Y60" s="229" t="s">
        <v>157</v>
      </c>
      <c r="Z60" s="188" t="s">
        <v>157</v>
      </c>
    </row>
    <row r="61" spans="1:26">
      <c r="A61" s="180" t="s">
        <v>333</v>
      </c>
      <c r="B61" s="230" t="s">
        <v>800</v>
      </c>
      <c r="C61" s="181" t="s">
        <v>1213</v>
      </c>
      <c r="D61" s="182"/>
      <c r="E61" s="165"/>
      <c r="F61" s="225">
        <v>1</v>
      </c>
      <c r="G61" s="183" t="s">
        <v>158</v>
      </c>
      <c r="H61" s="225" t="s">
        <v>2396</v>
      </c>
      <c r="I61" s="183">
        <v>0</v>
      </c>
      <c r="J61" s="226">
        <v>8140046.2199999988</v>
      </c>
      <c r="K61" s="189">
        <v>6832280</v>
      </c>
      <c r="L61" s="226">
        <v>1429</v>
      </c>
      <c r="M61" s="198">
        <v>1.4367111765324361E-2</v>
      </c>
      <c r="N61" s="220" t="e">
        <v>#N/A</v>
      </c>
      <c r="O61" s="227">
        <v>-0.18217133510529548</v>
      </c>
      <c r="P61" s="491">
        <v>45138</v>
      </c>
      <c r="Q61" s="165"/>
      <c r="R61" s="228">
        <v>1.2</v>
      </c>
      <c r="S61" s="187">
        <v>1.23</v>
      </c>
      <c r="T61" s="228">
        <v>1.095</v>
      </c>
      <c r="V61" s="188">
        <v>5.8333333333333341E-2</v>
      </c>
      <c r="W61" s="229">
        <v>0</v>
      </c>
      <c r="X61" s="188">
        <v>0.11371969999999999</v>
      </c>
      <c r="Y61" s="229">
        <v>2.994001E-2</v>
      </c>
      <c r="Z61" s="188">
        <v>9.7475940000000001E-3</v>
      </c>
    </row>
    <row r="62" spans="1:26">
      <c r="A62" s="180" t="s">
        <v>640</v>
      </c>
      <c r="B62" s="230" t="s">
        <v>800</v>
      </c>
      <c r="C62" s="181" t="s">
        <v>644</v>
      </c>
      <c r="D62" s="182"/>
      <c r="E62" s="165"/>
      <c r="F62" s="225">
        <v>1.25</v>
      </c>
      <c r="G62" s="183" t="s">
        <v>159</v>
      </c>
      <c r="H62" s="225" t="s">
        <v>2397</v>
      </c>
      <c r="I62" s="183">
        <v>-2.2258291999999993</v>
      </c>
      <c r="J62" s="226">
        <v>261354.09499999997</v>
      </c>
      <c r="K62" s="189">
        <v>326800</v>
      </c>
      <c r="L62" s="226">
        <v>44</v>
      </c>
      <c r="M62" s="198">
        <v>1.4055913978494624E-2</v>
      </c>
      <c r="N62" s="220" t="e">
        <v>#N/A</v>
      </c>
      <c r="O62" s="227">
        <v>-0.17944710364364569</v>
      </c>
      <c r="P62" s="491">
        <v>45138</v>
      </c>
      <c r="Q62" s="165"/>
      <c r="R62" s="228">
        <v>0.77</v>
      </c>
      <c r="S62" s="187">
        <v>0.98499999999999999</v>
      </c>
      <c r="T62" s="228">
        <v>0.75</v>
      </c>
      <c r="V62" s="188">
        <v>0</v>
      </c>
      <c r="W62" s="229">
        <v>-8.3333329999999997E-2</v>
      </c>
      <c r="X62" s="188">
        <v>-0.18085110000000001</v>
      </c>
      <c r="Y62" s="229">
        <v>-6.3009860000000001E-2</v>
      </c>
      <c r="Z62" s="188">
        <v>-1.545116E-3</v>
      </c>
    </row>
    <row r="63" spans="1:26">
      <c r="A63" s="180" t="s">
        <v>73</v>
      </c>
      <c r="B63" s="230" t="s">
        <v>800</v>
      </c>
      <c r="C63" s="181" t="s">
        <v>417</v>
      </c>
      <c r="D63" s="182"/>
      <c r="E63" s="165"/>
      <c r="F63" s="225">
        <v>0.85</v>
      </c>
      <c r="G63" s="183" t="s">
        <v>158</v>
      </c>
      <c r="H63" s="225" t="s">
        <v>2398</v>
      </c>
      <c r="I63" s="183">
        <v>3.4314108799999992</v>
      </c>
      <c r="J63" s="226">
        <v>177043.82000000004</v>
      </c>
      <c r="K63" s="189">
        <v>67490</v>
      </c>
      <c r="L63" s="226">
        <v>74</v>
      </c>
      <c r="M63" s="198">
        <v>2.248167888074617E-3</v>
      </c>
      <c r="N63" s="220" t="e">
        <v>#N/A</v>
      </c>
      <c r="O63" s="227">
        <v>-0.35699039487726791</v>
      </c>
      <c r="P63" s="491">
        <v>45138</v>
      </c>
      <c r="Q63" s="165"/>
      <c r="R63" s="228">
        <v>2.93</v>
      </c>
      <c r="S63" s="187">
        <v>2.93</v>
      </c>
      <c r="T63" s="228">
        <v>2.1</v>
      </c>
      <c r="V63" s="188">
        <v>0</v>
      </c>
      <c r="W63" s="229">
        <v>0.2157676</v>
      </c>
      <c r="X63" s="188">
        <v>0.19591840000000002</v>
      </c>
      <c r="Y63" s="229">
        <v>0.13574070000000002</v>
      </c>
      <c r="Z63" s="188">
        <v>7.6110480000000008E-2</v>
      </c>
    </row>
    <row r="64" spans="1:26">
      <c r="A64" s="180" t="s">
        <v>227</v>
      </c>
      <c r="B64" s="230" t="s">
        <v>800</v>
      </c>
      <c r="C64" s="181" t="s">
        <v>421</v>
      </c>
      <c r="D64" s="182"/>
      <c r="E64" s="165"/>
      <c r="F64" s="225" t="s">
        <v>157</v>
      </c>
      <c r="G64" s="183" t="s">
        <v>158</v>
      </c>
      <c r="H64" s="225" t="s">
        <v>2399</v>
      </c>
      <c r="I64" s="183">
        <v>4.3720650750000178</v>
      </c>
      <c r="J64" s="226">
        <v>2245267.3199999998</v>
      </c>
      <c r="K64" s="189">
        <v>1969159</v>
      </c>
      <c r="L64" s="226">
        <v>403</v>
      </c>
      <c r="M64" s="198">
        <v>9.7487944947769693E-3</v>
      </c>
      <c r="N64" s="220" t="e">
        <v>#N/A</v>
      </c>
      <c r="O64" s="227">
        <v>-8.1823352563581753E-2</v>
      </c>
      <c r="P64" s="491">
        <v>45138</v>
      </c>
      <c r="Q64" s="165"/>
      <c r="R64" s="228">
        <v>1.155</v>
      </c>
      <c r="S64" s="187">
        <v>1.2</v>
      </c>
      <c r="T64" s="228">
        <v>1.0249999999999999</v>
      </c>
      <c r="V64" s="188">
        <v>5.7142857142857141E-2</v>
      </c>
      <c r="W64" s="229">
        <v>2.212389E-2</v>
      </c>
      <c r="X64" s="188">
        <v>8.7290270000000003E-2</v>
      </c>
      <c r="Y64" s="229">
        <v>0.12016360000000001</v>
      </c>
      <c r="Z64" s="188">
        <v>9.5853699999999986E-2</v>
      </c>
    </row>
    <row r="65" spans="1:26">
      <c r="A65" s="180" t="s">
        <v>737</v>
      </c>
      <c r="B65" s="230" t="s">
        <v>800</v>
      </c>
      <c r="C65" s="181" t="s">
        <v>738</v>
      </c>
      <c r="D65" s="182"/>
      <c r="E65" s="165"/>
      <c r="F65" s="225">
        <v>1.77</v>
      </c>
      <c r="G65" s="183" t="s">
        <v>159</v>
      </c>
      <c r="H65" s="225" t="s">
        <v>2400</v>
      </c>
      <c r="I65" s="183">
        <v>0</v>
      </c>
      <c r="J65" s="226">
        <v>3758567.4699999997</v>
      </c>
      <c r="K65" s="189">
        <v>3588738</v>
      </c>
      <c r="L65" s="226">
        <v>606</v>
      </c>
      <c r="M65" s="198">
        <v>1.3119609563500768E-2</v>
      </c>
      <c r="N65" s="220" t="e">
        <v>#N/A</v>
      </c>
      <c r="O65" s="227">
        <v>-0.16522965982128868</v>
      </c>
      <c r="P65" s="491">
        <v>45138</v>
      </c>
      <c r="Q65" s="165"/>
      <c r="R65" s="228">
        <v>1.0649999999999999</v>
      </c>
      <c r="S65" s="187">
        <v>1.07</v>
      </c>
      <c r="T65" s="228">
        <v>0.83</v>
      </c>
      <c r="V65" s="188">
        <v>5.0704225352112685E-2</v>
      </c>
      <c r="W65" s="229">
        <v>1.6901409999999999E-2</v>
      </c>
      <c r="X65" s="188">
        <v>0.1337884</v>
      </c>
      <c r="Y65" s="229">
        <v>5.3304609999999995E-2</v>
      </c>
      <c r="Z65" s="188">
        <v>5.3121539999999995E-2</v>
      </c>
    </row>
    <row r="66" spans="1:26">
      <c r="A66" s="180" t="s">
        <v>758</v>
      </c>
      <c r="B66" s="230" t="s">
        <v>153</v>
      </c>
      <c r="C66" s="181" t="s">
        <v>762</v>
      </c>
      <c r="D66" s="182"/>
      <c r="E66" s="165"/>
      <c r="F66" s="225" t="s">
        <v>157</v>
      </c>
      <c r="G66" s="183" t="s">
        <v>157</v>
      </c>
      <c r="H66" s="225" t="s">
        <v>2401</v>
      </c>
      <c r="I66" s="183">
        <v>0.47592369999999551</v>
      </c>
      <c r="J66" s="226">
        <v>223820.22000000006</v>
      </c>
      <c r="K66" s="189">
        <v>170065</v>
      </c>
      <c r="L66" s="226">
        <v>62</v>
      </c>
      <c r="M66" s="198">
        <v>3.9762684124386256E-3</v>
      </c>
      <c r="N66" s="220" t="e">
        <v>#N/A</v>
      </c>
      <c r="O66" s="227">
        <v>-6.5485738196526921E-2</v>
      </c>
      <c r="P66" s="491">
        <v>45138</v>
      </c>
      <c r="Q66" s="165"/>
      <c r="R66" s="228">
        <v>1.32</v>
      </c>
      <c r="S66" s="187">
        <v>1.44</v>
      </c>
      <c r="T66" s="228">
        <v>1.05</v>
      </c>
      <c r="V66" s="188">
        <v>5.3618939393939399E-2</v>
      </c>
      <c r="W66" s="229">
        <v>-1.492537E-2</v>
      </c>
      <c r="X66" s="188">
        <v>4.1108269999999995E-2</v>
      </c>
      <c r="Y66" s="229">
        <v>0.1075436</v>
      </c>
      <c r="Z66" s="188">
        <v>0.22521190000000002</v>
      </c>
    </row>
    <row r="67" spans="1:26">
      <c r="A67" s="180" t="s">
        <v>163</v>
      </c>
      <c r="B67" s="230" t="s">
        <v>800</v>
      </c>
      <c r="C67" s="181" t="s">
        <v>439</v>
      </c>
      <c r="D67" s="182"/>
      <c r="E67" s="165"/>
      <c r="F67" s="225">
        <v>1.5</v>
      </c>
      <c r="G67" s="183" t="s">
        <v>159</v>
      </c>
      <c r="H67" s="225" t="s">
        <v>2402</v>
      </c>
      <c r="I67" s="183">
        <v>-1.4115077499999999</v>
      </c>
      <c r="J67" s="226">
        <v>697088.68</v>
      </c>
      <c r="K67" s="189">
        <v>1598117</v>
      </c>
      <c r="L67" s="226">
        <v>118</v>
      </c>
      <c r="M67" s="198">
        <v>2.6639723287214537E-2</v>
      </c>
      <c r="N67" s="220" t="e">
        <v>#N/A</v>
      </c>
      <c r="O67" s="227">
        <v>-0.31170886075949367</v>
      </c>
      <c r="P67" s="491">
        <v>45138</v>
      </c>
      <c r="Q67" s="165"/>
      <c r="R67" s="228">
        <v>0.42499999999999999</v>
      </c>
      <c r="S67" s="187">
        <v>0.51500000000000001</v>
      </c>
      <c r="T67" s="228">
        <v>0.42499999999999999</v>
      </c>
      <c r="V67" s="188">
        <v>3.5294117647058823E-2</v>
      </c>
      <c r="W67" s="229">
        <v>-2.298851E-2</v>
      </c>
      <c r="X67" s="188">
        <v>-4.3621279999999998E-3</v>
      </c>
      <c r="Y67" s="229">
        <v>-3.7089210000000004E-2</v>
      </c>
      <c r="Z67" s="188">
        <v>0.10351050000000001</v>
      </c>
    </row>
    <row r="68" spans="1:26">
      <c r="A68" s="180" t="s">
        <v>70</v>
      </c>
      <c r="B68" s="230" t="s">
        <v>800</v>
      </c>
      <c r="C68" s="181" t="s">
        <v>614</v>
      </c>
      <c r="D68" s="182"/>
      <c r="E68" s="165"/>
      <c r="F68" s="225">
        <v>0.4</v>
      </c>
      <c r="G68" s="183" t="s">
        <v>158</v>
      </c>
      <c r="H68" s="225" t="s">
        <v>2403</v>
      </c>
      <c r="I68" s="183">
        <v>55.860227120000125</v>
      </c>
      <c r="J68" s="226">
        <v>18554422.584999997</v>
      </c>
      <c r="K68" s="189">
        <v>6408906</v>
      </c>
      <c r="L68" s="226">
        <v>1683</v>
      </c>
      <c r="M68" s="198">
        <v>3.7153939801502643E-3</v>
      </c>
      <c r="N68" s="220" t="e">
        <v>#N/A</v>
      </c>
      <c r="O68" s="227">
        <v>-0.17901938426453823</v>
      </c>
      <c r="P68" s="491">
        <v>45138</v>
      </c>
      <c r="Q68" s="165"/>
      <c r="R68" s="228">
        <v>2.98</v>
      </c>
      <c r="S68" s="187">
        <v>3.04</v>
      </c>
      <c r="T68" s="228">
        <v>2.2200000000000002</v>
      </c>
      <c r="V68" s="188">
        <v>2.852348993288591E-2</v>
      </c>
      <c r="W68" s="229">
        <v>3.4722219999999998E-2</v>
      </c>
      <c r="X68" s="188">
        <v>0.27631270000000002</v>
      </c>
      <c r="Y68" s="229">
        <v>8.1197359999999996E-2</v>
      </c>
      <c r="Z68" s="188">
        <v>5.5731179999999998E-2</v>
      </c>
    </row>
    <row r="69" spans="1:26">
      <c r="A69" s="180" t="s">
        <v>1077</v>
      </c>
      <c r="B69" s="230" t="s">
        <v>153</v>
      </c>
      <c r="C69" s="181" t="s">
        <v>1083</v>
      </c>
      <c r="D69" s="182"/>
      <c r="E69" s="165"/>
      <c r="F69" s="225">
        <v>1.35</v>
      </c>
      <c r="G69" s="183" t="s">
        <v>159</v>
      </c>
      <c r="H69" s="225" t="s">
        <v>2404</v>
      </c>
      <c r="I69" s="183">
        <v>39.729345350000379</v>
      </c>
      <c r="J69" s="226">
        <v>91526482.985000074</v>
      </c>
      <c r="K69" s="189">
        <v>53412243</v>
      </c>
      <c r="L69" s="226">
        <v>10518</v>
      </c>
      <c r="M69" s="198">
        <v>2.1274777243596128E-2</v>
      </c>
      <c r="N69" s="220" t="e">
        <v>#N/A</v>
      </c>
      <c r="O69" s="227">
        <v>-0.12176165803108807</v>
      </c>
      <c r="P69" s="491">
        <v>45138</v>
      </c>
      <c r="Q69" s="165"/>
      <c r="R69" s="228">
        <v>1.7450000000000001</v>
      </c>
      <c r="S69" s="187">
        <v>1.78</v>
      </c>
      <c r="T69" s="228">
        <v>1.2649999999999999</v>
      </c>
      <c r="V69" s="188">
        <v>4.2120343839541545E-2</v>
      </c>
      <c r="W69" s="229">
        <v>2.949852E-2</v>
      </c>
      <c r="X69" s="188">
        <v>0.36145380000000005</v>
      </c>
      <c r="Y69" s="229" t="s">
        <v>157</v>
      </c>
      <c r="Z69" s="188" t="s">
        <v>157</v>
      </c>
    </row>
    <row r="70" spans="1:26">
      <c r="A70" s="180" t="s">
        <v>185</v>
      </c>
      <c r="B70" s="230" t="s">
        <v>800</v>
      </c>
      <c r="C70" s="181" t="s">
        <v>750</v>
      </c>
      <c r="D70" s="182"/>
      <c r="E70" s="165"/>
      <c r="F70" s="225">
        <v>1</v>
      </c>
      <c r="G70" s="183" t="s">
        <v>159</v>
      </c>
      <c r="H70" s="225" t="s">
        <v>2405</v>
      </c>
      <c r="I70" s="183">
        <v>12.255397379999875</v>
      </c>
      <c r="J70" s="226">
        <v>11166536.410000002</v>
      </c>
      <c r="K70" s="189">
        <v>5863120</v>
      </c>
      <c r="L70" s="226">
        <v>1825</v>
      </c>
      <c r="M70" s="198">
        <v>7.5938297348754676E-3</v>
      </c>
      <c r="N70" s="220" t="e">
        <v>#N/A</v>
      </c>
      <c r="O70" s="227">
        <v>-1.5195637210779878E-2</v>
      </c>
      <c r="P70" s="491">
        <v>45138</v>
      </c>
      <c r="Q70" s="165"/>
      <c r="R70" s="228">
        <v>1.89</v>
      </c>
      <c r="S70" s="187">
        <v>2</v>
      </c>
      <c r="T70" s="228">
        <v>1.42</v>
      </c>
      <c r="V70" s="188">
        <v>5.2910052910052914E-2</v>
      </c>
      <c r="W70" s="229">
        <v>1.6129029999999999E-2</v>
      </c>
      <c r="X70" s="188">
        <v>0.24091460000000001</v>
      </c>
      <c r="Y70" s="229">
        <v>0.32490009999999997</v>
      </c>
      <c r="Z70" s="188">
        <v>0.14985090000000001</v>
      </c>
    </row>
    <row r="71" spans="1:26">
      <c r="A71" s="180" t="s">
        <v>63</v>
      </c>
      <c r="B71" s="230" t="s">
        <v>800</v>
      </c>
      <c r="C71" s="181" t="s">
        <v>446</v>
      </c>
      <c r="D71" s="182"/>
      <c r="E71" s="165"/>
      <c r="F71" s="225">
        <v>1.1000000000000001</v>
      </c>
      <c r="G71" s="183" t="s">
        <v>159</v>
      </c>
      <c r="H71" s="225" t="s">
        <v>2406</v>
      </c>
      <c r="I71" s="183">
        <v>-1.4776084100000262</v>
      </c>
      <c r="J71" s="226">
        <v>5935689.2599999998</v>
      </c>
      <c r="K71" s="189">
        <v>4506544</v>
      </c>
      <c r="L71" s="226">
        <v>1467</v>
      </c>
      <c r="M71" s="198">
        <v>1.1596572399063329E-2</v>
      </c>
      <c r="N71" s="220" t="e">
        <v>#N/A</v>
      </c>
      <c r="O71" s="227">
        <v>-0.17536077965889918</v>
      </c>
      <c r="P71" s="491">
        <v>45138</v>
      </c>
      <c r="Q71" s="165"/>
      <c r="R71" s="228">
        <v>1.3149999999999999</v>
      </c>
      <c r="S71" s="187">
        <v>1.4</v>
      </c>
      <c r="T71" s="228">
        <v>1.1499999999999999</v>
      </c>
      <c r="V71" s="188">
        <v>4.5627376425855515E-2</v>
      </c>
      <c r="W71" s="229">
        <v>2.8556669999999999E-2</v>
      </c>
      <c r="X71" s="188">
        <v>0.102989</v>
      </c>
      <c r="Y71" s="229">
        <v>7.0020159999999998E-2</v>
      </c>
      <c r="Z71" s="188">
        <v>5.8348869999999998E-4</v>
      </c>
    </row>
    <row r="72" spans="1:26">
      <c r="A72" s="180" t="s">
        <v>699</v>
      </c>
      <c r="B72" s="230" t="s">
        <v>800</v>
      </c>
      <c r="C72" s="181" t="s">
        <v>752</v>
      </c>
      <c r="D72" s="182"/>
      <c r="E72" s="165"/>
      <c r="F72" s="225">
        <v>1.5</v>
      </c>
      <c r="G72" s="183" t="s">
        <v>159</v>
      </c>
      <c r="H72" s="225" t="s">
        <v>2407</v>
      </c>
      <c r="I72" s="183">
        <v>-58.269502650000035</v>
      </c>
      <c r="J72" s="226">
        <v>41422233.809999995</v>
      </c>
      <c r="K72" s="189">
        <v>24626672</v>
      </c>
      <c r="L72" s="226">
        <v>4590</v>
      </c>
      <c r="M72" s="198">
        <v>4.6644074473928446E-2</v>
      </c>
      <c r="N72" s="220" t="e">
        <v>#N/A</v>
      </c>
      <c r="O72" s="227">
        <v>-0.15609756097560967</v>
      </c>
      <c r="P72" s="491">
        <v>45138</v>
      </c>
      <c r="Q72" s="165"/>
      <c r="R72" s="228">
        <v>1.575</v>
      </c>
      <c r="S72" s="187">
        <v>1.8</v>
      </c>
      <c r="T72" s="228">
        <v>1.345</v>
      </c>
      <c r="V72" s="188">
        <v>6.0317460317460318E-2</v>
      </c>
      <c r="W72" s="229">
        <v>-4.9454079999999997E-2</v>
      </c>
      <c r="X72" s="188">
        <v>0.18964610000000001</v>
      </c>
      <c r="Y72" s="229">
        <v>1.0625770000000001E-2</v>
      </c>
      <c r="Z72" s="188">
        <v>-4.0994669999999997E-2</v>
      </c>
    </row>
    <row r="73" spans="1:26">
      <c r="A73" s="180" t="s">
        <v>847</v>
      </c>
      <c r="B73" s="230" t="s">
        <v>800</v>
      </c>
      <c r="C73" s="399" t="s">
        <v>849</v>
      </c>
      <c r="D73" s="400"/>
      <c r="E73" s="165"/>
      <c r="F73" s="225">
        <v>1.25</v>
      </c>
      <c r="G73" s="183" t="s">
        <v>159</v>
      </c>
      <c r="H73" s="225" t="s">
        <v>2408</v>
      </c>
      <c r="I73" s="183">
        <v>-3.5329721799999474</v>
      </c>
      <c r="J73" s="226">
        <v>8886310.0500000007</v>
      </c>
      <c r="K73" s="189">
        <v>4507348</v>
      </c>
      <c r="L73" s="226">
        <v>1269</v>
      </c>
      <c r="M73" s="198">
        <v>6.4110431542115896E-3</v>
      </c>
      <c r="N73" s="220" t="e">
        <v>#N/A</v>
      </c>
      <c r="O73" s="227">
        <v>-0.13793103448275856</v>
      </c>
      <c r="P73" s="491">
        <v>45138</v>
      </c>
      <c r="Q73" s="165"/>
      <c r="R73" s="228">
        <v>1.99</v>
      </c>
      <c r="S73" s="187">
        <v>2.02</v>
      </c>
      <c r="T73" s="228">
        <v>1.71</v>
      </c>
      <c r="V73" s="188">
        <v>5.6532663316582916E-2</v>
      </c>
      <c r="W73" s="229">
        <v>-5.0000000000000001E-3</v>
      </c>
      <c r="X73" s="188">
        <v>8.6069770000000004E-2</v>
      </c>
      <c r="Y73" s="229">
        <v>4.4416039999999997E-2</v>
      </c>
      <c r="Z73" s="188">
        <v>3.0138090000000003E-2</v>
      </c>
    </row>
    <row r="74" spans="1:26">
      <c r="A74" s="180" t="s">
        <v>335</v>
      </c>
      <c r="B74" s="230" t="s">
        <v>800</v>
      </c>
      <c r="C74" s="181" t="s">
        <v>467</v>
      </c>
      <c r="D74" s="182"/>
      <c r="E74" s="165"/>
      <c r="F74" s="225">
        <v>0.5</v>
      </c>
      <c r="G74" s="183" t="s">
        <v>159</v>
      </c>
      <c r="H74" s="225" t="s">
        <v>2409</v>
      </c>
      <c r="I74" s="183">
        <v>-2.8350125799999835</v>
      </c>
      <c r="J74" s="226">
        <v>266247.38</v>
      </c>
      <c r="K74" s="189">
        <v>871815</v>
      </c>
      <c r="L74" s="226">
        <v>51</v>
      </c>
      <c r="M74" s="198">
        <v>5.1574479413156651E-3</v>
      </c>
      <c r="N74" s="220" t="e">
        <v>#N/A</v>
      </c>
      <c r="O74" s="227">
        <v>-0.19947506561679795</v>
      </c>
      <c r="P74" s="491">
        <v>45138</v>
      </c>
      <c r="Q74" s="165"/>
      <c r="R74" s="228">
        <v>0.3</v>
      </c>
      <c r="S74" s="187">
        <v>0.35499999999999998</v>
      </c>
      <c r="T74" s="228">
        <v>0.26</v>
      </c>
      <c r="V74" s="188">
        <v>0</v>
      </c>
      <c r="W74" s="229">
        <v>-1.6393439999999999E-2</v>
      </c>
      <c r="X74" s="188">
        <v>1.694915E-2</v>
      </c>
      <c r="Y74" s="229">
        <v>0.1262479</v>
      </c>
      <c r="Z74" s="188">
        <v>-2.7550450000000001E-2</v>
      </c>
    </row>
    <row r="75" spans="1:26">
      <c r="A75" s="337" t="s">
        <v>688</v>
      </c>
      <c r="B75" s="338"/>
      <c r="C75" s="338"/>
      <c r="D75" s="338"/>
      <c r="E75" s="165"/>
      <c r="F75" s="339"/>
      <c r="G75" s="339"/>
      <c r="H75" s="339"/>
      <c r="I75" s="339"/>
      <c r="J75" s="340"/>
      <c r="K75" s="340"/>
      <c r="L75" s="340"/>
      <c r="M75" s="341"/>
      <c r="N75" s="342"/>
      <c r="O75" s="343"/>
      <c r="P75" s="343"/>
      <c r="Q75" s="165"/>
      <c r="R75" s="344"/>
      <c r="S75" s="344"/>
      <c r="T75" s="344"/>
      <c r="V75" s="345"/>
      <c r="W75" s="346"/>
      <c r="X75" s="346"/>
      <c r="Y75" s="346"/>
      <c r="Z75" s="338"/>
    </row>
    <row r="76" spans="1:26" s="332" customFormat="1">
      <c r="A76" s="180" t="s">
        <v>336</v>
      </c>
      <c r="B76" s="230" t="s">
        <v>800</v>
      </c>
      <c r="C76" s="181" t="s">
        <v>468</v>
      </c>
      <c r="D76" s="182"/>
      <c r="E76" s="165"/>
      <c r="F76" s="225" t="s">
        <v>157</v>
      </c>
      <c r="G76" s="183">
        <v>0</v>
      </c>
      <c r="H76" s="225" t="s">
        <v>2410</v>
      </c>
      <c r="I76" s="183">
        <v>0.35735598999999835</v>
      </c>
      <c r="J76" s="226">
        <v>4946.3449999999993</v>
      </c>
      <c r="K76" s="189">
        <v>200303</v>
      </c>
      <c r="L76" s="226">
        <v>42</v>
      </c>
      <c r="M76" s="198">
        <v>2.4367761557177611E-2</v>
      </c>
      <c r="N76" s="220" t="e">
        <v>#N/A</v>
      </c>
      <c r="O76" s="227">
        <v>-0.67359050445103863</v>
      </c>
      <c r="P76" s="491">
        <v>45138</v>
      </c>
      <c r="Q76" s="165"/>
      <c r="R76" s="228">
        <v>2.3E-2</v>
      </c>
      <c r="S76" s="187">
        <v>7.2999999999999995E-2</v>
      </c>
      <c r="T76" s="228">
        <v>0.02</v>
      </c>
      <c r="U76" s="172"/>
      <c r="V76" s="188">
        <v>0</v>
      </c>
      <c r="W76" s="229">
        <v>4.5454549999999996E-2</v>
      </c>
      <c r="X76" s="188">
        <v>-0.68055560000000004</v>
      </c>
      <c r="Y76" s="229">
        <v>-0.41519649999999997</v>
      </c>
      <c r="Z76" s="188">
        <v>-0.26862269999999999</v>
      </c>
    </row>
    <row r="77" spans="1:26">
      <c r="A77" s="180" t="s">
        <v>1342</v>
      </c>
      <c r="B77" s="230" t="s">
        <v>800</v>
      </c>
      <c r="C77" s="487" t="s">
        <v>1344</v>
      </c>
      <c r="D77" s="488"/>
      <c r="E77" s="165"/>
      <c r="F77" s="225">
        <v>1.5</v>
      </c>
      <c r="G77" s="183" t="s">
        <v>159</v>
      </c>
      <c r="H77" s="225" t="s">
        <v>2411</v>
      </c>
      <c r="I77" s="183">
        <v>-20.156349340000034</v>
      </c>
      <c r="J77" s="226">
        <v>5133688.8525</v>
      </c>
      <c r="K77" s="189">
        <v>2687075</v>
      </c>
      <c r="L77" s="226">
        <v>933</v>
      </c>
      <c r="M77" s="198">
        <v>7.0028797789997658E-3</v>
      </c>
      <c r="N77" s="220" t="e">
        <v>#N/A</v>
      </c>
      <c r="O77" s="227">
        <v>-0.16182572614107893</v>
      </c>
      <c r="P77" s="491">
        <v>45138</v>
      </c>
      <c r="Q77" s="165"/>
      <c r="R77" s="228">
        <v>1.93</v>
      </c>
      <c r="S77" s="187">
        <v>2.2200000000000002</v>
      </c>
      <c r="T77" s="228">
        <v>1.84</v>
      </c>
      <c r="V77" s="188">
        <v>5.1813471502590677E-2</v>
      </c>
      <c r="W77" s="229">
        <v>-8.4454019999999994E-3</v>
      </c>
      <c r="X77" s="188">
        <v>9.5975599999999994E-2</v>
      </c>
      <c r="Y77" s="229">
        <v>6.2239209999999996E-2</v>
      </c>
      <c r="Z77" s="188" t="s">
        <v>157</v>
      </c>
    </row>
    <row r="78" spans="1:26">
      <c r="A78" s="180" t="s">
        <v>334</v>
      </c>
      <c r="B78" s="230" t="s">
        <v>800</v>
      </c>
      <c r="C78" s="181" t="s">
        <v>444</v>
      </c>
      <c r="D78" s="182"/>
      <c r="E78" s="165"/>
      <c r="F78" s="225">
        <v>1.1000000000000001</v>
      </c>
      <c r="G78" s="183" t="s">
        <v>159</v>
      </c>
      <c r="H78" s="225" t="s">
        <v>2412</v>
      </c>
      <c r="I78" s="183">
        <v>-18.49739975</v>
      </c>
      <c r="J78" s="226">
        <v>4241639.9775</v>
      </c>
      <c r="K78" s="189">
        <v>4982687</v>
      </c>
      <c r="L78" s="226">
        <v>784</v>
      </c>
      <c r="M78" s="198">
        <v>1.632116020832651E-2</v>
      </c>
      <c r="N78" s="220" t="e">
        <v>#N/A</v>
      </c>
      <c r="O78" s="227">
        <v>-0.18566775244299671</v>
      </c>
      <c r="P78" s="491">
        <v>45138</v>
      </c>
      <c r="Q78" s="165"/>
      <c r="R78" s="228">
        <v>0.82499999999999996</v>
      </c>
      <c r="S78" s="187">
        <v>0.98174950000000005</v>
      </c>
      <c r="T78" s="228">
        <v>0.73257450000000002</v>
      </c>
      <c r="V78" s="188">
        <v>6.0506060606060605E-2</v>
      </c>
      <c r="W78" s="229">
        <v>-1.9727889999999998E-2</v>
      </c>
      <c r="X78" s="188">
        <v>5.1852370000000002E-2</v>
      </c>
      <c r="Y78" s="229">
        <v>-1.1302270000000001E-2</v>
      </c>
      <c r="Z78" s="188">
        <v>4.4054009999999998E-3</v>
      </c>
    </row>
    <row r="79" spans="1:26">
      <c r="A79" s="337" t="s">
        <v>352</v>
      </c>
      <c r="B79" s="338"/>
      <c r="C79" s="338"/>
      <c r="D79" s="338"/>
      <c r="E79" s="165"/>
      <c r="F79" s="339"/>
      <c r="G79" s="339"/>
      <c r="H79" s="339"/>
      <c r="I79" s="339"/>
      <c r="J79" s="340"/>
      <c r="K79" s="340"/>
      <c r="L79" s="340"/>
      <c r="M79" s="341"/>
      <c r="N79" s="342"/>
      <c r="O79" s="343"/>
      <c r="P79" s="343"/>
      <c r="Q79" s="165"/>
      <c r="R79" s="344"/>
      <c r="S79" s="344"/>
      <c r="T79" s="344"/>
      <c r="V79" s="345"/>
      <c r="W79" s="346"/>
      <c r="X79" s="346"/>
      <c r="Y79" s="346"/>
      <c r="Z79" s="338"/>
    </row>
    <row r="80" spans="1:26" s="332" customFormat="1">
      <c r="A80" s="180" t="s">
        <v>15</v>
      </c>
      <c r="B80" s="230" t="s">
        <v>153</v>
      </c>
      <c r="C80" s="181" t="s">
        <v>391</v>
      </c>
      <c r="D80" s="182"/>
      <c r="E80" s="165"/>
      <c r="F80" s="225">
        <v>0.75</v>
      </c>
      <c r="G80" s="183" t="s">
        <v>157</v>
      </c>
      <c r="H80" s="225" t="s">
        <v>2413</v>
      </c>
      <c r="I80" s="183">
        <v>0.6332383999999911</v>
      </c>
      <c r="J80" s="226">
        <v>3174.36</v>
      </c>
      <c r="K80" s="189">
        <v>2282</v>
      </c>
      <c r="L80" s="226">
        <v>8</v>
      </c>
      <c r="M80" s="198">
        <v>5.2231631952391853E-5</v>
      </c>
      <c r="N80" s="220" t="e">
        <v>#N/A</v>
      </c>
      <c r="O80" s="227">
        <v>-0.11974110032362451</v>
      </c>
      <c r="P80" s="491">
        <v>45138</v>
      </c>
      <c r="Q80" s="165"/>
      <c r="R80" s="228">
        <v>1.38</v>
      </c>
      <c r="S80" s="187">
        <v>1.4</v>
      </c>
      <c r="T80" s="228">
        <v>1.1000000000000001</v>
      </c>
      <c r="U80" s="172"/>
      <c r="V80" s="188">
        <v>0</v>
      </c>
      <c r="W80" s="229">
        <v>1.4705879999999999E-2</v>
      </c>
      <c r="X80" s="188">
        <v>0.4749176</v>
      </c>
      <c r="Y80" s="229">
        <v>0.29555090000000001</v>
      </c>
      <c r="Z80" s="188">
        <v>0.27274870000000001</v>
      </c>
    </row>
    <row r="81" spans="1:26">
      <c r="A81" s="180" t="s">
        <v>655</v>
      </c>
      <c r="B81" s="230" t="s">
        <v>800</v>
      </c>
      <c r="C81" s="181" t="s">
        <v>659</v>
      </c>
      <c r="D81" s="182"/>
      <c r="E81" s="165"/>
      <c r="F81" s="225">
        <v>3</v>
      </c>
      <c r="G81" s="183" t="s">
        <v>159</v>
      </c>
      <c r="H81" s="225" t="s">
        <v>2414</v>
      </c>
      <c r="I81" s="183">
        <v>-0.12077620500000008</v>
      </c>
      <c r="J81" s="226">
        <v>10715</v>
      </c>
      <c r="K81" s="189">
        <v>49500</v>
      </c>
      <c r="L81" s="226">
        <v>6</v>
      </c>
      <c r="M81" s="198">
        <v>9.3220338983050852E-3</v>
      </c>
      <c r="N81" s="220" t="e">
        <v>#N/A</v>
      </c>
      <c r="O81" s="227">
        <v>-0.28174991838067254</v>
      </c>
      <c r="P81" s="491">
        <v>45138</v>
      </c>
      <c r="Q81" s="165"/>
      <c r="R81" s="228">
        <v>0.21</v>
      </c>
      <c r="S81" s="187">
        <v>0.255</v>
      </c>
      <c r="T81" s="228">
        <v>0.17</v>
      </c>
      <c r="V81" s="188">
        <v>0</v>
      </c>
      <c r="W81" s="229">
        <v>-4.5454549999999996E-2</v>
      </c>
      <c r="X81" s="188">
        <v>-0.25</v>
      </c>
      <c r="Y81" s="229">
        <v>0</v>
      </c>
      <c r="Z81" s="188" t="s">
        <v>157</v>
      </c>
    </row>
    <row r="82" spans="1:26">
      <c r="A82" s="180" t="s">
        <v>724</v>
      </c>
      <c r="B82" s="230" t="s">
        <v>153</v>
      </c>
      <c r="C82" s="181" t="s">
        <v>726</v>
      </c>
      <c r="D82" s="182"/>
      <c r="E82" s="165"/>
      <c r="F82" s="225">
        <v>0.33</v>
      </c>
      <c r="G82" s="183" t="s">
        <v>158</v>
      </c>
      <c r="H82" s="225" t="s">
        <v>2415</v>
      </c>
      <c r="I82" s="183">
        <v>-2.5585825999999976</v>
      </c>
      <c r="J82" s="226">
        <v>398626.89499999996</v>
      </c>
      <c r="K82" s="189">
        <v>512356.83779931336</v>
      </c>
      <c r="L82" s="226">
        <v>76</v>
      </c>
      <c r="M82" s="198">
        <v>1.7971127246556064E-2</v>
      </c>
      <c r="N82" s="220" t="e">
        <v>#N/A</v>
      </c>
      <c r="O82" s="227">
        <v>-0.26086956521739124</v>
      </c>
      <c r="P82" s="491">
        <v>45138</v>
      </c>
      <c r="Q82" s="165"/>
      <c r="R82" s="228">
        <v>0.78</v>
      </c>
      <c r="S82" s="187">
        <v>0.84499999999999997</v>
      </c>
      <c r="T82" s="228">
        <v>0.55634947234020005</v>
      </c>
      <c r="V82" s="188">
        <v>0</v>
      </c>
      <c r="W82" s="229">
        <v>4.5420700000000001E-2</v>
      </c>
      <c r="X82" s="188">
        <v>8.6075940000000004E-2</v>
      </c>
      <c r="Y82" s="229">
        <v>0.37581290000000001</v>
      </c>
      <c r="Z82" s="188">
        <v>0.14393259999999999</v>
      </c>
    </row>
    <row r="83" spans="1:26">
      <c r="A83" s="180" t="s">
        <v>725</v>
      </c>
      <c r="B83" s="230" t="s">
        <v>153</v>
      </c>
      <c r="C83" s="181" t="s">
        <v>727</v>
      </c>
      <c r="D83" s="182"/>
      <c r="E83" s="165"/>
      <c r="F83" s="225">
        <v>0.33</v>
      </c>
      <c r="G83" s="183" t="s">
        <v>158</v>
      </c>
      <c r="H83" s="225" t="s">
        <v>2416</v>
      </c>
      <c r="I83" s="183">
        <v>-6.8222811800000072</v>
      </c>
      <c r="J83" s="226">
        <v>818012.66000000015</v>
      </c>
      <c r="K83" s="189">
        <v>731962.91375649069</v>
      </c>
      <c r="L83" s="226">
        <v>128</v>
      </c>
      <c r="M83" s="198">
        <v>1.2622226483126241E-2</v>
      </c>
      <c r="N83" s="220" t="e">
        <v>#N/A</v>
      </c>
      <c r="O83" s="227">
        <v>-0.32692307692307687</v>
      </c>
      <c r="P83" s="491">
        <v>45138</v>
      </c>
      <c r="Q83" s="165"/>
      <c r="R83" s="228">
        <v>1.105</v>
      </c>
      <c r="S83" s="187">
        <v>1.2</v>
      </c>
      <c r="T83" s="228">
        <v>0.80398479117869992</v>
      </c>
      <c r="V83" s="188">
        <v>0</v>
      </c>
      <c r="W83" s="229">
        <v>4.2595899999999999E-2</v>
      </c>
      <c r="X83" s="188">
        <v>9.2566400000000007E-2</v>
      </c>
      <c r="Y83" s="229">
        <v>0.36845120000000003</v>
      </c>
      <c r="Z83" s="188">
        <v>0.10792249999999999</v>
      </c>
    </row>
    <row r="84" spans="1:26">
      <c r="A84" s="180" t="s">
        <v>723</v>
      </c>
      <c r="B84" s="230" t="s">
        <v>153</v>
      </c>
      <c r="C84" s="181" t="s">
        <v>753</v>
      </c>
      <c r="D84" s="182"/>
      <c r="E84" s="165"/>
      <c r="F84" s="225">
        <v>0.33</v>
      </c>
      <c r="G84" s="183" t="s">
        <v>158</v>
      </c>
      <c r="H84" s="225" t="s">
        <v>2417</v>
      </c>
      <c r="I84" s="183">
        <v>7.9231262000000031</v>
      </c>
      <c r="J84" s="226">
        <v>1324539.0900000001</v>
      </c>
      <c r="K84" s="189">
        <v>914506</v>
      </c>
      <c r="L84" s="226">
        <v>175</v>
      </c>
      <c r="M84" s="198">
        <v>8.2447349441038594E-3</v>
      </c>
      <c r="N84" s="220" t="e">
        <v>#N/A</v>
      </c>
      <c r="O84" s="227">
        <v>-0.24736842105263157</v>
      </c>
      <c r="P84" s="491">
        <v>45138</v>
      </c>
      <c r="Q84" s="165"/>
      <c r="R84" s="228">
        <v>1.54</v>
      </c>
      <c r="S84" s="187">
        <v>1.56</v>
      </c>
      <c r="T84" s="228">
        <v>0.93085026914880009</v>
      </c>
      <c r="V84" s="188">
        <v>0</v>
      </c>
      <c r="W84" s="229">
        <v>7.6923069999999996E-2</v>
      </c>
      <c r="X84" s="188">
        <v>0.4060588</v>
      </c>
      <c r="Y84" s="229">
        <v>0.67278389999999999</v>
      </c>
      <c r="Z84" s="188">
        <v>0.239542</v>
      </c>
    </row>
    <row r="85" spans="1:26">
      <c r="A85" s="180" t="s">
        <v>1206</v>
      </c>
      <c r="B85" s="230" t="s">
        <v>800</v>
      </c>
      <c r="C85" s="540" t="s">
        <v>1211</v>
      </c>
      <c r="D85" s="541"/>
      <c r="E85" s="165"/>
      <c r="F85" s="225">
        <v>1.25</v>
      </c>
      <c r="G85" s="183" t="s">
        <v>158</v>
      </c>
      <c r="H85" s="225" t="s">
        <v>2418</v>
      </c>
      <c r="I85" s="183">
        <v>-2.7317097499999998</v>
      </c>
      <c r="J85" s="226">
        <v>119980.03999999998</v>
      </c>
      <c r="K85" s="189">
        <v>66301</v>
      </c>
      <c r="L85" s="226">
        <v>25</v>
      </c>
      <c r="M85" s="198">
        <v>2.4411266568483063E-3</v>
      </c>
      <c r="N85" s="220" t="e">
        <v>#N/A</v>
      </c>
      <c r="O85" s="227">
        <v>-0.1916558018252934</v>
      </c>
      <c r="P85" s="491">
        <v>45138</v>
      </c>
      <c r="Q85" s="165"/>
      <c r="R85" s="228">
        <v>1.74</v>
      </c>
      <c r="S85" s="187">
        <v>2.5</v>
      </c>
      <c r="T85" s="228">
        <v>1.71</v>
      </c>
      <c r="V85" s="188">
        <v>8.620689655172413E-2</v>
      </c>
      <c r="W85" s="229">
        <v>-6.4516130000000005E-2</v>
      </c>
      <c r="X85" s="188">
        <v>-0.20334630000000001</v>
      </c>
      <c r="Y85" s="229" t="s">
        <v>157</v>
      </c>
      <c r="Z85" s="188" t="s">
        <v>157</v>
      </c>
    </row>
    <row r="86" spans="1:26">
      <c r="A86" s="180" t="s">
        <v>884</v>
      </c>
      <c r="B86" s="230" t="s">
        <v>800</v>
      </c>
      <c r="C86" s="442" t="s">
        <v>892</v>
      </c>
      <c r="D86" s="443"/>
      <c r="E86" s="165"/>
      <c r="F86" s="225" t="s">
        <v>157</v>
      </c>
      <c r="G86" s="183" t="s">
        <v>158</v>
      </c>
      <c r="H86" s="225" t="s">
        <v>2419</v>
      </c>
      <c r="I86" s="183">
        <v>9.1520967999999527</v>
      </c>
      <c r="J86" s="226">
        <v>8975666.8000000007</v>
      </c>
      <c r="K86" s="189">
        <v>3795379</v>
      </c>
      <c r="L86" s="226">
        <v>2280</v>
      </c>
      <c r="M86" s="198">
        <v>6.8545764854614413E-3</v>
      </c>
      <c r="N86" s="220" t="e">
        <v>#N/A</v>
      </c>
      <c r="O86" s="227">
        <v>-0.20134228187919467</v>
      </c>
      <c r="P86" s="491">
        <v>45138</v>
      </c>
      <c r="Q86" s="165"/>
      <c r="R86" s="228">
        <v>2.42</v>
      </c>
      <c r="S86" s="187">
        <v>2.65</v>
      </c>
      <c r="T86" s="228">
        <v>2.16</v>
      </c>
      <c r="V86" s="188">
        <v>5.5785123966942157E-2</v>
      </c>
      <c r="W86" s="229">
        <v>1.6806720000000001E-2</v>
      </c>
      <c r="X86" s="188">
        <v>0.1045401</v>
      </c>
      <c r="Y86" s="229">
        <v>-7.1436920000000001E-2</v>
      </c>
      <c r="Z86" s="188" t="s">
        <v>157</v>
      </c>
    </row>
    <row r="87" spans="1:26">
      <c r="A87" s="180" t="s">
        <v>775</v>
      </c>
      <c r="B87" s="230" t="s">
        <v>800</v>
      </c>
      <c r="C87" s="181" t="s">
        <v>776</v>
      </c>
      <c r="D87" s="182"/>
      <c r="E87" s="165"/>
      <c r="F87" s="225">
        <v>1.4</v>
      </c>
      <c r="G87" s="183" t="s">
        <v>158</v>
      </c>
      <c r="H87" s="225" t="s">
        <v>2420</v>
      </c>
      <c r="I87" s="183">
        <v>-30.830914400000335</v>
      </c>
      <c r="J87" s="226">
        <v>27657159.385000005</v>
      </c>
      <c r="K87" s="189">
        <v>9555859</v>
      </c>
      <c r="L87" s="226">
        <v>3552</v>
      </c>
      <c r="M87" s="198">
        <v>5.4185973587066848E-3</v>
      </c>
      <c r="N87" s="220" t="e">
        <v>#N/A</v>
      </c>
      <c r="O87" s="227">
        <v>-7.3248407643312086E-2</v>
      </c>
      <c r="P87" s="491">
        <v>45138</v>
      </c>
      <c r="Q87" s="165"/>
      <c r="R87" s="228">
        <v>2.86</v>
      </c>
      <c r="S87" s="187">
        <v>2.96</v>
      </c>
      <c r="T87" s="228">
        <v>2.27</v>
      </c>
      <c r="V87" s="188">
        <v>3.3216783216783216E-2</v>
      </c>
      <c r="W87" s="229">
        <v>-1.718213E-2</v>
      </c>
      <c r="X87" s="188">
        <v>0.19008159999999999</v>
      </c>
      <c r="Y87" s="229">
        <v>0.32172080000000003</v>
      </c>
      <c r="Z87" s="188">
        <v>0.1172446</v>
      </c>
    </row>
    <row r="88" spans="1:26">
      <c r="A88" s="180" t="s">
        <v>657</v>
      </c>
      <c r="B88" s="230" t="s">
        <v>800</v>
      </c>
      <c r="C88" s="181" t="s">
        <v>661</v>
      </c>
      <c r="D88" s="182"/>
      <c r="E88" s="165"/>
      <c r="F88" s="225">
        <v>1.25</v>
      </c>
      <c r="G88" s="183" t="s">
        <v>159</v>
      </c>
      <c r="H88" s="225" t="s">
        <v>2421</v>
      </c>
      <c r="I88" s="183">
        <v>-2.1570881700000091</v>
      </c>
      <c r="J88" s="226">
        <v>1514611.5000000002</v>
      </c>
      <c r="K88" s="189">
        <v>1429464</v>
      </c>
      <c r="L88" s="226">
        <v>132</v>
      </c>
      <c r="M88" s="198">
        <v>2.7037336864006053E-2</v>
      </c>
      <c r="N88" s="220" t="e">
        <v>#N/A</v>
      </c>
      <c r="O88" s="227">
        <v>-0.12309728656518859</v>
      </c>
      <c r="P88" s="491">
        <v>45138</v>
      </c>
      <c r="Q88" s="165"/>
      <c r="R88" s="228">
        <v>1.0349999999999999</v>
      </c>
      <c r="S88" s="187">
        <v>1.095</v>
      </c>
      <c r="T88" s="228">
        <v>0.82</v>
      </c>
      <c r="V88" s="188">
        <v>7.7294685990338174E-2</v>
      </c>
      <c r="W88" s="229">
        <v>1.8027910000000001E-2</v>
      </c>
      <c r="X88" s="188">
        <v>0.1200186</v>
      </c>
      <c r="Y88" s="229">
        <v>0.1055823</v>
      </c>
      <c r="Z88" s="188">
        <v>6.2291610000000004E-2</v>
      </c>
    </row>
    <row r="89" spans="1:26">
      <c r="A89" s="180" t="s">
        <v>1230</v>
      </c>
      <c r="B89" s="230" t="s">
        <v>800</v>
      </c>
      <c r="C89" s="439" t="s">
        <v>1231</v>
      </c>
      <c r="D89" s="440"/>
      <c r="E89" s="165"/>
      <c r="F89" s="225" t="s">
        <v>157</v>
      </c>
      <c r="G89" s="183" t="s">
        <v>158</v>
      </c>
      <c r="H89" s="225" t="s">
        <v>2422</v>
      </c>
      <c r="I89" s="183">
        <v>1.4721742139999996</v>
      </c>
      <c r="J89" s="226">
        <v>78829.210999999996</v>
      </c>
      <c r="K89" s="189">
        <v>1606948</v>
      </c>
      <c r="L89" s="226">
        <v>62</v>
      </c>
      <c r="M89" s="198">
        <v>0.14412089686098656</v>
      </c>
      <c r="N89" s="220" t="e">
        <v>#N/A</v>
      </c>
      <c r="O89" s="227">
        <v>-0.70119521912350602</v>
      </c>
      <c r="P89" s="491">
        <v>45138</v>
      </c>
      <c r="Q89" s="165"/>
      <c r="R89" s="228">
        <v>5.2999999999999999E-2</v>
      </c>
      <c r="S89" s="187">
        <v>7.400000000000001E-2</v>
      </c>
      <c r="T89" s="228">
        <v>3.7000000000000005E-2</v>
      </c>
      <c r="V89" s="188">
        <v>0</v>
      </c>
      <c r="W89" s="229">
        <v>0.17777779999999999</v>
      </c>
      <c r="X89" s="188">
        <v>-0.20895520000000001</v>
      </c>
      <c r="Y89" s="229">
        <v>-0.17091770000000001</v>
      </c>
      <c r="Z89" s="188">
        <v>-0.27779599999999999</v>
      </c>
    </row>
    <row r="90" spans="1:26">
      <c r="A90" s="180" t="s">
        <v>934</v>
      </c>
      <c r="B90" s="230" t="s">
        <v>153</v>
      </c>
      <c r="C90" s="451" t="s">
        <v>936</v>
      </c>
      <c r="D90" s="452"/>
      <c r="E90" s="165"/>
      <c r="F90" s="225">
        <v>1.25</v>
      </c>
      <c r="G90" s="183" t="s">
        <v>159</v>
      </c>
      <c r="H90" s="225" t="s">
        <v>2423</v>
      </c>
      <c r="I90" s="183">
        <v>-1.3984165549999477</v>
      </c>
      <c r="J90" s="226">
        <v>7190666.3300000001</v>
      </c>
      <c r="K90" s="189">
        <v>4810959</v>
      </c>
      <c r="L90" s="226">
        <v>1945</v>
      </c>
      <c r="M90" s="198">
        <v>1.1583461343991524E-2</v>
      </c>
      <c r="N90" s="220" t="e">
        <v>#N/A</v>
      </c>
      <c r="O90" s="227">
        <v>-5.2223141021563557E-2</v>
      </c>
      <c r="P90" s="491">
        <v>45138</v>
      </c>
      <c r="Q90" s="165"/>
      <c r="R90" s="228">
        <v>1.4850000000000001</v>
      </c>
      <c r="S90" s="187">
        <v>1.82</v>
      </c>
      <c r="T90" s="228">
        <v>1.4</v>
      </c>
      <c r="V90" s="188">
        <v>4.4661952861952854E-2</v>
      </c>
      <c r="W90" s="229">
        <v>-3.3557050000000001E-3</v>
      </c>
      <c r="X90" s="188">
        <v>1.185893E-2</v>
      </c>
      <c r="Y90" s="229">
        <v>0.13179750000000001</v>
      </c>
      <c r="Z90" s="188" t="s">
        <v>157</v>
      </c>
    </row>
    <row r="91" spans="1:26">
      <c r="A91" s="180" t="s">
        <v>945</v>
      </c>
      <c r="B91" s="230" t="s">
        <v>153</v>
      </c>
      <c r="C91" s="459" t="s">
        <v>947</v>
      </c>
      <c r="D91" s="460"/>
      <c r="E91" s="165"/>
      <c r="F91" s="225">
        <v>1.5</v>
      </c>
      <c r="G91" s="183" t="s">
        <v>158</v>
      </c>
      <c r="H91" s="225" t="s">
        <v>2424</v>
      </c>
      <c r="I91" s="183">
        <v>41.638145250000001</v>
      </c>
      <c r="J91" s="226">
        <v>14095015.73</v>
      </c>
      <c r="K91" s="189">
        <v>4949469</v>
      </c>
      <c r="L91" s="226">
        <v>2388</v>
      </c>
      <c r="M91" s="198">
        <v>8.3268320995962316E-3</v>
      </c>
      <c r="N91" s="220" t="e">
        <v>#N/A</v>
      </c>
      <c r="O91" s="227">
        <v>-7.5085324232082029E-2</v>
      </c>
      <c r="P91" s="491">
        <v>45138</v>
      </c>
      <c r="Q91" s="165"/>
      <c r="R91" s="228">
        <v>2.92</v>
      </c>
      <c r="S91" s="187">
        <v>3.4</v>
      </c>
      <c r="T91" s="228">
        <v>2.48</v>
      </c>
      <c r="V91" s="188">
        <v>7.8005821917808221E-2</v>
      </c>
      <c r="W91" s="229">
        <v>7.749077E-2</v>
      </c>
      <c r="X91" s="188">
        <v>1.6866449999999998E-2</v>
      </c>
      <c r="Y91" s="229">
        <v>0.1553426</v>
      </c>
      <c r="Z91" s="188" t="s">
        <v>157</v>
      </c>
    </row>
    <row r="92" spans="1:26">
      <c r="A92" s="180" t="s">
        <v>626</v>
      </c>
      <c r="B92" s="230" t="s">
        <v>800</v>
      </c>
      <c r="C92" s="181" t="s">
        <v>628</v>
      </c>
      <c r="D92" s="182"/>
      <c r="E92" s="165"/>
      <c r="F92" s="225">
        <v>0.75</v>
      </c>
      <c r="G92" s="183" t="s">
        <v>159</v>
      </c>
      <c r="H92" s="225" t="s">
        <v>2425</v>
      </c>
      <c r="I92" s="183">
        <v>-6.6504484849999992</v>
      </c>
      <c r="J92" s="226">
        <v>1038743.7150000002</v>
      </c>
      <c r="K92" s="189">
        <v>5878319</v>
      </c>
      <c r="L92" s="226">
        <v>147</v>
      </c>
      <c r="M92" s="198">
        <v>8.3144540311173978E-2</v>
      </c>
      <c r="N92" s="220" t="e">
        <v>#N/A</v>
      </c>
      <c r="O92" s="227">
        <v>-0.30711610486891394</v>
      </c>
      <c r="P92" s="491">
        <v>45138</v>
      </c>
      <c r="Q92" s="165"/>
      <c r="R92" s="228">
        <v>0.17</v>
      </c>
      <c r="S92" s="187">
        <v>0.245</v>
      </c>
      <c r="T92" s="228">
        <v>0.13750000000000001</v>
      </c>
      <c r="V92" s="188">
        <v>0</v>
      </c>
      <c r="W92" s="229">
        <v>-8.1081090000000008E-2</v>
      </c>
      <c r="X92" s="188">
        <v>-0.22727269999999999</v>
      </c>
      <c r="Y92" s="229">
        <v>-0.18000039999999998</v>
      </c>
      <c r="Z92" s="188">
        <v>-7.3190199999999997E-2</v>
      </c>
    </row>
    <row r="93" spans="1:26">
      <c r="A93" s="180" t="s">
        <v>878</v>
      </c>
      <c r="B93" s="230" t="s">
        <v>800</v>
      </c>
      <c r="C93" s="426" t="s">
        <v>879</v>
      </c>
      <c r="D93" s="427"/>
      <c r="E93" s="165"/>
      <c r="F93" s="225">
        <v>1.5</v>
      </c>
      <c r="G93" s="183" t="s">
        <v>159</v>
      </c>
      <c r="H93" s="225" t="s">
        <v>2426</v>
      </c>
      <c r="I93" s="183">
        <v>-11.394002995000019</v>
      </c>
      <c r="J93" s="226">
        <v>4036243.8825000003</v>
      </c>
      <c r="K93" s="189">
        <v>2320750</v>
      </c>
      <c r="L93" s="226">
        <v>582</v>
      </c>
      <c r="M93" s="198">
        <v>1.7526999471339021E-2</v>
      </c>
      <c r="N93" s="220" t="e">
        <v>#N/A</v>
      </c>
      <c r="O93" s="227">
        <v>-0.19015798557330621</v>
      </c>
      <c r="P93" s="491">
        <v>45138</v>
      </c>
      <c r="Q93" s="165"/>
      <c r="R93" s="228">
        <v>1.6850000000000001</v>
      </c>
      <c r="S93" s="187">
        <v>2.4677769999999999</v>
      </c>
      <c r="T93" s="228">
        <v>1.6325000000000001</v>
      </c>
      <c r="V93" s="188">
        <v>2.967359050445104E-2</v>
      </c>
      <c r="W93" s="229">
        <v>-7.9234970000000002E-2</v>
      </c>
      <c r="X93" s="188">
        <v>-0.1662565</v>
      </c>
      <c r="Y93" s="229">
        <v>0.144036</v>
      </c>
      <c r="Z93" s="188" t="s">
        <v>157</v>
      </c>
    </row>
    <row r="94" spans="1:26">
      <c r="A94" s="180" t="s">
        <v>1189</v>
      </c>
      <c r="B94" s="230" t="s">
        <v>800</v>
      </c>
      <c r="C94" s="535" t="s">
        <v>1192</v>
      </c>
      <c r="D94" s="536"/>
      <c r="E94" s="165"/>
      <c r="F94" s="225" t="s">
        <v>157</v>
      </c>
      <c r="G94" s="183" t="s">
        <v>158</v>
      </c>
      <c r="H94" s="225" t="s">
        <v>2427</v>
      </c>
      <c r="I94" s="183">
        <v>-3.5276179400000052</v>
      </c>
      <c r="J94" s="226">
        <v>439407.00099999999</v>
      </c>
      <c r="K94" s="189">
        <v>5425548</v>
      </c>
      <c r="L94" s="226">
        <v>147</v>
      </c>
      <c r="M94" s="198">
        <v>9.6129482636428065E-2</v>
      </c>
      <c r="N94" s="220" t="e">
        <v>#N/A</v>
      </c>
      <c r="O94" s="227">
        <v>-0.54335260115606931</v>
      </c>
      <c r="P94" s="491">
        <v>45138</v>
      </c>
      <c r="Q94" s="165"/>
      <c r="R94" s="228">
        <v>0.08</v>
      </c>
      <c r="S94" s="187">
        <v>0.13</v>
      </c>
      <c r="T94" s="228">
        <v>7.4999999999999997E-2</v>
      </c>
      <c r="V94" s="188">
        <v>0</v>
      </c>
      <c r="W94" s="229">
        <v>1.2658229999999999E-2</v>
      </c>
      <c r="X94" s="188">
        <v>-0.27272730000000001</v>
      </c>
      <c r="Y94" s="229" t="s">
        <v>157</v>
      </c>
      <c r="Z94" s="188" t="s">
        <v>157</v>
      </c>
    </row>
    <row r="95" spans="1:26">
      <c r="A95" s="180" t="s">
        <v>848</v>
      </c>
      <c r="B95" s="230" t="s">
        <v>800</v>
      </c>
      <c r="C95" s="181" t="s">
        <v>850</v>
      </c>
      <c r="D95" s="182"/>
      <c r="E95" s="165"/>
      <c r="F95" s="225">
        <v>1.25</v>
      </c>
      <c r="G95" s="183" t="s">
        <v>159</v>
      </c>
      <c r="H95" s="225" t="s">
        <v>2428</v>
      </c>
      <c r="I95" s="183">
        <v>-2.3079375050000248</v>
      </c>
      <c r="J95" s="226">
        <v>3970805.5525000002</v>
      </c>
      <c r="K95" s="189">
        <v>3188948</v>
      </c>
      <c r="L95" s="226">
        <v>853</v>
      </c>
      <c r="M95" s="198">
        <v>1.3603566248613599E-2</v>
      </c>
      <c r="N95" s="220" t="e">
        <v>#N/A</v>
      </c>
      <c r="O95" s="227">
        <v>-0.14535666218034993</v>
      </c>
      <c r="P95" s="491">
        <v>45138</v>
      </c>
      <c r="Q95" s="165"/>
      <c r="R95" s="228">
        <v>1.2649999999999999</v>
      </c>
      <c r="S95" s="187">
        <v>1.2949999999999999</v>
      </c>
      <c r="T95" s="228">
        <v>1.08</v>
      </c>
      <c r="V95" s="188">
        <v>6.2371541501976289E-2</v>
      </c>
      <c r="W95" s="229">
        <v>-3.9370080000000005E-3</v>
      </c>
      <c r="X95" s="188">
        <v>0.1702369</v>
      </c>
      <c r="Y95" s="229">
        <v>5.0027609999999993E-2</v>
      </c>
      <c r="Z95" s="188">
        <v>7.6102309999999992E-2</v>
      </c>
    </row>
    <row r="96" spans="1:26" s="332" customFormat="1">
      <c r="A96" s="337" t="s">
        <v>263</v>
      </c>
      <c r="B96" s="338"/>
      <c r="C96" s="338"/>
      <c r="D96" s="338"/>
      <c r="E96" s="165"/>
      <c r="F96" s="339"/>
      <c r="G96" s="339"/>
      <c r="H96" s="339"/>
      <c r="I96" s="339"/>
      <c r="J96" s="340"/>
      <c r="K96" s="340"/>
      <c r="L96" s="340"/>
      <c r="M96" s="341"/>
      <c r="N96" s="342"/>
      <c r="O96" s="343"/>
      <c r="P96" s="343"/>
      <c r="Q96" s="165"/>
      <c r="R96" s="344"/>
      <c r="S96" s="344"/>
      <c r="T96" s="344"/>
      <c r="U96" s="172"/>
      <c r="V96" s="345"/>
      <c r="W96" s="346"/>
      <c r="X96" s="346"/>
      <c r="Y96" s="346"/>
      <c r="Z96" s="338"/>
    </row>
    <row r="97" spans="1:26">
      <c r="A97" s="180" t="s">
        <v>314</v>
      </c>
      <c r="B97" s="230" t="s">
        <v>800</v>
      </c>
      <c r="C97" s="181" t="s">
        <v>392</v>
      </c>
      <c r="D97" s="182"/>
      <c r="E97" s="165"/>
      <c r="F97" s="225">
        <v>1.2</v>
      </c>
      <c r="G97" s="183" t="s">
        <v>158</v>
      </c>
      <c r="H97" s="225" t="s">
        <v>2429</v>
      </c>
      <c r="I97" s="183">
        <v>-1.7707905499999523</v>
      </c>
      <c r="J97" s="226">
        <v>3763765.3250000002</v>
      </c>
      <c r="K97" s="189">
        <v>1735427</v>
      </c>
      <c r="L97" s="226">
        <v>997</v>
      </c>
      <c r="M97" s="198">
        <v>4.4955754734088025E-3</v>
      </c>
      <c r="N97" s="220" t="e">
        <v>#N/A</v>
      </c>
      <c r="O97" s="227">
        <v>-8.7500000000000022E-2</v>
      </c>
      <c r="P97" s="491">
        <v>45138</v>
      </c>
      <c r="Q97" s="165"/>
      <c r="R97" s="228">
        <v>2.1800000000000002</v>
      </c>
      <c r="S97" s="187">
        <v>2.77</v>
      </c>
      <c r="T97" s="228">
        <v>2.12</v>
      </c>
      <c r="V97" s="188">
        <v>3.8990825688073397E-2</v>
      </c>
      <c r="W97" s="229">
        <v>-4.5662100000000002E-3</v>
      </c>
      <c r="X97" s="188">
        <v>-0.13577320000000001</v>
      </c>
      <c r="Y97" s="229">
        <v>4.9981229999999995E-2</v>
      </c>
      <c r="Z97" s="188">
        <v>7.4435169999999995E-2</v>
      </c>
    </row>
    <row r="98" spans="1:26" s="332" customFormat="1">
      <c r="A98" s="337" t="s">
        <v>222</v>
      </c>
      <c r="B98" s="338"/>
      <c r="C98" s="338"/>
      <c r="D98" s="338"/>
      <c r="E98" s="165"/>
      <c r="F98" s="339"/>
      <c r="G98" s="339"/>
      <c r="H98" s="339"/>
      <c r="I98" s="339"/>
      <c r="J98" s="340"/>
      <c r="K98" s="340"/>
      <c r="L98" s="340"/>
      <c r="M98" s="341"/>
      <c r="N98" s="342"/>
      <c r="O98" s="343"/>
      <c r="P98" s="343"/>
      <c r="Q98" s="165"/>
      <c r="R98" s="344"/>
      <c r="S98" s="344"/>
      <c r="T98" s="344"/>
      <c r="U98" s="172"/>
      <c r="V98" s="345"/>
      <c r="W98" s="346"/>
      <c r="X98" s="346"/>
      <c r="Y98" s="346"/>
      <c r="Z98" s="338"/>
    </row>
    <row r="99" spans="1:26">
      <c r="A99" s="180" t="s">
        <v>709</v>
      </c>
      <c r="B99" s="230" t="s">
        <v>153</v>
      </c>
      <c r="C99" s="181" t="s">
        <v>711</v>
      </c>
      <c r="D99" s="182"/>
      <c r="E99" s="165"/>
      <c r="F99" s="225">
        <v>1.0249999999999999</v>
      </c>
      <c r="G99" s="183" t="s">
        <v>159</v>
      </c>
      <c r="H99" s="225" t="s">
        <v>2430</v>
      </c>
      <c r="I99" s="183">
        <v>-0.11320295499999822</v>
      </c>
      <c r="J99" s="226">
        <v>74526.290000000008</v>
      </c>
      <c r="K99" s="189">
        <v>106947</v>
      </c>
      <c r="L99" s="226">
        <v>40</v>
      </c>
      <c r="M99" s="198">
        <v>6.8953578336557056E-3</v>
      </c>
      <c r="N99" s="220" t="e">
        <v>#N/A</v>
      </c>
      <c r="O99" s="227">
        <v>-0.18813978115072372</v>
      </c>
      <c r="P99" s="491">
        <v>45138</v>
      </c>
      <c r="Q99" s="165"/>
      <c r="R99" s="228">
        <v>0.68</v>
      </c>
      <c r="S99" s="187">
        <v>0.87</v>
      </c>
      <c r="T99" s="228">
        <v>0.58499999999999996</v>
      </c>
      <c r="V99" s="188">
        <v>8.8235294117647051E-2</v>
      </c>
      <c r="W99" s="229">
        <v>-1.449275E-2</v>
      </c>
      <c r="X99" s="188">
        <v>-0.104257</v>
      </c>
      <c r="Y99" s="229">
        <v>7.36401E-2</v>
      </c>
      <c r="Z99" s="188">
        <v>-1.6999169999999997E-2</v>
      </c>
    </row>
    <row r="100" spans="1:26">
      <c r="A100" s="636" t="s">
        <v>869</v>
      </c>
      <c r="B100" s="636"/>
      <c r="C100" s="636"/>
      <c r="D100" s="636"/>
      <c r="E100" s="165"/>
      <c r="F100" s="486"/>
      <c r="G100" s="486"/>
      <c r="H100" s="486"/>
      <c r="I100" s="486"/>
      <c r="J100" s="486"/>
      <c r="K100" s="486"/>
      <c r="L100" s="486"/>
      <c r="M100" s="486"/>
      <c r="N100" s="486"/>
      <c r="O100" s="486"/>
      <c r="P100" s="486"/>
      <c r="Q100" s="165"/>
      <c r="R100" s="637"/>
      <c r="S100" s="637"/>
      <c r="T100" s="637"/>
      <c r="V100" s="638"/>
      <c r="W100" s="638"/>
      <c r="X100" s="638"/>
      <c r="Y100" s="638"/>
      <c r="Z100" s="638"/>
    </row>
    <row r="101" spans="1:26">
      <c r="A101" s="180" t="s">
        <v>870</v>
      </c>
      <c r="B101" s="230" t="s">
        <v>153</v>
      </c>
      <c r="C101" s="422" t="s">
        <v>871</v>
      </c>
      <c r="D101" s="423"/>
      <c r="E101" s="165"/>
      <c r="F101" s="225">
        <v>0.85</v>
      </c>
      <c r="G101" s="183" t="s">
        <v>159</v>
      </c>
      <c r="H101" s="225" t="s">
        <v>2431</v>
      </c>
      <c r="I101" s="183">
        <v>2.1575218250000479</v>
      </c>
      <c r="J101" s="226">
        <v>12480105.197500002</v>
      </c>
      <c r="K101" s="189">
        <v>8790353</v>
      </c>
      <c r="L101" s="226">
        <v>1732</v>
      </c>
      <c r="M101" s="198">
        <v>1.4146729002043871E-2</v>
      </c>
      <c r="N101" s="220" t="e">
        <v>#N/A</v>
      </c>
      <c r="O101" s="227">
        <v>-0.12499999999999989</v>
      </c>
      <c r="P101" s="491">
        <v>45138</v>
      </c>
      <c r="Q101" s="165"/>
      <c r="R101" s="228">
        <v>1.44</v>
      </c>
      <c r="S101" s="187">
        <v>1.4850000000000001</v>
      </c>
      <c r="T101" s="228">
        <v>1.2949999999999999</v>
      </c>
      <c r="V101" s="188">
        <v>8.0375000000000002E-2</v>
      </c>
      <c r="W101" s="229">
        <v>1.1941830000000001E-2</v>
      </c>
      <c r="X101" s="188">
        <v>2.863982E-2</v>
      </c>
      <c r="Y101" s="229">
        <v>-3.3222410000000001E-3</v>
      </c>
      <c r="Z101" s="188">
        <v>-7.5077240000000003E-3</v>
      </c>
    </row>
    <row r="102" spans="1:26">
      <c r="A102" s="180" t="s">
        <v>971</v>
      </c>
      <c r="B102" s="230" t="s">
        <v>153</v>
      </c>
      <c r="C102" s="487" t="s">
        <v>978</v>
      </c>
      <c r="D102" s="488"/>
      <c r="E102" s="165"/>
      <c r="F102" s="225">
        <v>1.2087000000000001</v>
      </c>
      <c r="G102" s="183" t="s">
        <v>159</v>
      </c>
      <c r="H102" s="225" t="s">
        <v>2432</v>
      </c>
      <c r="I102" s="183">
        <v>6.4506776200000049</v>
      </c>
      <c r="J102" s="226">
        <v>21279812.235000003</v>
      </c>
      <c r="K102" s="189">
        <v>10364575</v>
      </c>
      <c r="L102" s="226">
        <v>3097</v>
      </c>
      <c r="M102" s="198">
        <v>1.5599432587820957E-2</v>
      </c>
      <c r="N102" s="220" t="e">
        <v>#N/A</v>
      </c>
      <c r="O102" s="227">
        <v>-0.14285714285714279</v>
      </c>
      <c r="P102" s="491">
        <v>45138</v>
      </c>
      <c r="Q102" s="165"/>
      <c r="R102" s="228">
        <v>2.06</v>
      </c>
      <c r="S102" s="187">
        <v>2.1</v>
      </c>
      <c r="T102" s="228">
        <v>1.7</v>
      </c>
      <c r="V102" s="188">
        <v>6.9310679611650494E-2</v>
      </c>
      <c r="W102" s="229">
        <v>1.8111180000000001E-2</v>
      </c>
      <c r="X102" s="188">
        <v>9.8248260000000004E-2</v>
      </c>
      <c r="Y102" s="229">
        <v>8.2999050000000005E-2</v>
      </c>
      <c r="Z102" s="188" t="s">
        <v>157</v>
      </c>
    </row>
    <row r="103" spans="1:26">
      <c r="A103" s="180" t="s">
        <v>939</v>
      </c>
      <c r="B103" s="230" t="s">
        <v>153</v>
      </c>
      <c r="C103" s="455" t="s">
        <v>940</v>
      </c>
      <c r="D103" s="456"/>
      <c r="E103" s="165"/>
      <c r="F103" s="225">
        <v>0.88</v>
      </c>
      <c r="G103" s="183" t="s">
        <v>159</v>
      </c>
      <c r="H103" s="225" t="s">
        <v>2433</v>
      </c>
      <c r="I103" s="183">
        <v>10.024197050000071</v>
      </c>
      <c r="J103" s="226">
        <v>10352188.41</v>
      </c>
      <c r="K103" s="189">
        <v>10074311</v>
      </c>
      <c r="L103" s="226">
        <v>1573</v>
      </c>
      <c r="M103" s="198">
        <v>2.4393004842615012E-2</v>
      </c>
      <c r="N103" s="220" t="e">
        <v>#N/A</v>
      </c>
      <c r="O103" s="227">
        <v>-7.628676470588247E-2</v>
      </c>
      <c r="P103" s="491">
        <v>45138</v>
      </c>
      <c r="Q103" s="165"/>
      <c r="R103" s="228">
        <v>1.03</v>
      </c>
      <c r="S103" s="187">
        <v>1.05</v>
      </c>
      <c r="T103" s="228">
        <v>0.88</v>
      </c>
      <c r="V103" s="188">
        <v>7.1522330097087389E-2</v>
      </c>
      <c r="W103" s="229">
        <v>3.1581140000000001E-2</v>
      </c>
      <c r="X103" s="188">
        <v>0.1333134</v>
      </c>
      <c r="Y103" s="229">
        <v>6.5168630000000005E-2</v>
      </c>
      <c r="Z103" s="188" t="s">
        <v>157</v>
      </c>
    </row>
    <row r="104" spans="1:26">
      <c r="A104" s="180" t="s">
        <v>960</v>
      </c>
      <c r="B104" s="230" t="s">
        <v>153</v>
      </c>
      <c r="C104" s="478" t="s">
        <v>961</v>
      </c>
      <c r="D104" s="479"/>
      <c r="E104" s="165"/>
      <c r="F104" s="225">
        <v>1.54</v>
      </c>
      <c r="G104" s="183" t="s">
        <v>158</v>
      </c>
      <c r="H104" s="225" t="s">
        <v>2434</v>
      </c>
      <c r="I104" s="183">
        <v>5.5026253399999741</v>
      </c>
      <c r="J104" s="226">
        <v>18367411.364999995</v>
      </c>
      <c r="K104" s="189">
        <v>10663920</v>
      </c>
      <c r="L104" s="226">
        <v>2251</v>
      </c>
      <c r="M104" s="198">
        <v>2.2339834502985229E-2</v>
      </c>
      <c r="N104" s="220" t="e">
        <v>#N/A</v>
      </c>
      <c r="O104" s="227">
        <v>-6.2841530054644767E-2</v>
      </c>
      <c r="P104" s="491">
        <v>45138</v>
      </c>
      <c r="Q104" s="165"/>
      <c r="R104" s="228">
        <v>1.74</v>
      </c>
      <c r="S104" s="187">
        <v>1.75</v>
      </c>
      <c r="T104" s="228">
        <v>1.39</v>
      </c>
      <c r="V104" s="188">
        <v>8.7726436781609185E-2</v>
      </c>
      <c r="W104" s="229">
        <v>2.2586909999999998E-2</v>
      </c>
      <c r="X104" s="188">
        <v>0.1334901</v>
      </c>
      <c r="Y104" s="229">
        <v>8.32151E-2</v>
      </c>
      <c r="Z104" s="188" t="s">
        <v>157</v>
      </c>
    </row>
    <row r="105" spans="1:26" s="332" customFormat="1">
      <c r="A105" s="337" t="s">
        <v>801</v>
      </c>
      <c r="B105" s="338"/>
      <c r="C105" s="338"/>
      <c r="D105" s="338"/>
      <c r="E105" s="165"/>
      <c r="F105" s="339"/>
      <c r="G105" s="339"/>
      <c r="H105" s="339"/>
      <c r="I105" s="339"/>
      <c r="J105" s="339"/>
      <c r="K105" s="340"/>
      <c r="L105" s="340"/>
      <c r="M105" s="341"/>
      <c r="N105" s="342"/>
      <c r="O105" s="343"/>
      <c r="P105" s="337"/>
      <c r="Q105" s="165"/>
      <c r="R105" s="344"/>
      <c r="S105" s="344"/>
      <c r="T105" s="344"/>
      <c r="U105" s="172"/>
      <c r="V105" s="345"/>
      <c r="W105" s="346"/>
      <c r="X105" s="346"/>
      <c r="Y105" s="346"/>
      <c r="Z105" s="338"/>
    </row>
    <row r="106" spans="1:26" s="207" customFormat="1">
      <c r="A106" s="180" t="s">
        <v>831</v>
      </c>
      <c r="B106" s="230" t="s">
        <v>153</v>
      </c>
      <c r="C106" s="391" t="s">
        <v>832</v>
      </c>
      <c r="D106" s="392"/>
      <c r="E106" s="310"/>
      <c r="F106" s="225">
        <v>0.96</v>
      </c>
      <c r="G106" s="183" t="s">
        <v>158</v>
      </c>
      <c r="H106" s="225" t="s">
        <v>2435</v>
      </c>
      <c r="I106" s="183">
        <v>3.6474288450000287</v>
      </c>
      <c r="J106" s="226">
        <v>8987988.1300000008</v>
      </c>
      <c r="K106" s="189">
        <v>4550435</v>
      </c>
      <c r="L106" s="226">
        <v>931</v>
      </c>
      <c r="M106" s="198">
        <v>9.4513251360445315E-3</v>
      </c>
      <c r="N106" s="220" t="e">
        <v>#N/A</v>
      </c>
      <c r="O106" s="227">
        <v>-1.8236322757931522E-2</v>
      </c>
      <c r="P106" s="491">
        <v>45138</v>
      </c>
      <c r="Q106" s="310"/>
      <c r="R106" s="228">
        <v>1.98</v>
      </c>
      <c r="S106" s="187">
        <v>2.0299999999999998</v>
      </c>
      <c r="T106" s="228">
        <v>1.85</v>
      </c>
      <c r="U106" s="172"/>
      <c r="V106" s="188">
        <v>7.9267676767676792E-2</v>
      </c>
      <c r="W106" s="229">
        <v>1.5165390000000001E-2</v>
      </c>
      <c r="X106" s="188">
        <v>7.783872E-2</v>
      </c>
      <c r="Y106" s="229">
        <v>7.4810959999999996E-2</v>
      </c>
      <c r="Z106" s="188">
        <v>5.4640829999999994E-2</v>
      </c>
    </row>
    <row r="107" spans="1:26" s="207" customFormat="1">
      <c r="A107" s="180" t="s">
        <v>935</v>
      </c>
      <c r="B107" s="230" t="s">
        <v>153</v>
      </c>
      <c r="C107" s="451" t="s">
        <v>1159</v>
      </c>
      <c r="D107" s="452"/>
      <c r="E107" s="310"/>
      <c r="F107" s="225">
        <v>1.03</v>
      </c>
      <c r="G107" s="183" t="s">
        <v>159</v>
      </c>
      <c r="H107" s="225" t="s">
        <v>2436</v>
      </c>
      <c r="I107" s="183">
        <v>5.5078162599999905</v>
      </c>
      <c r="J107" s="226">
        <v>25005400.802499995</v>
      </c>
      <c r="K107" s="189">
        <v>12433919</v>
      </c>
      <c r="L107" s="226">
        <v>2598</v>
      </c>
      <c r="M107" s="198">
        <v>2.2906998894620487E-2</v>
      </c>
      <c r="N107" s="220" t="e">
        <v>#N/A</v>
      </c>
      <c r="O107" s="227">
        <v>-5.2754982415005758E-2</v>
      </c>
      <c r="P107" s="491">
        <v>45138</v>
      </c>
      <c r="Q107" s="310"/>
      <c r="R107" s="228">
        <v>2.04</v>
      </c>
      <c r="S107" s="187">
        <v>2.13</v>
      </c>
      <c r="T107" s="228">
        <v>1.9450000000000001</v>
      </c>
      <c r="U107" s="172"/>
      <c r="V107" s="188">
        <v>8.8676470588235301E-2</v>
      </c>
      <c r="W107" s="229">
        <v>1.910891E-2</v>
      </c>
      <c r="X107" s="188">
        <v>7.6862260000000002E-2</v>
      </c>
      <c r="Y107" s="229">
        <v>0.1183321</v>
      </c>
      <c r="Z107" s="188" t="s">
        <v>157</v>
      </c>
    </row>
    <row r="108" spans="1:26">
      <c r="A108" s="180" t="s">
        <v>710</v>
      </c>
      <c r="B108" s="230" t="s">
        <v>153</v>
      </c>
      <c r="C108" s="181" t="s">
        <v>1160</v>
      </c>
      <c r="D108" s="182"/>
      <c r="E108" s="165"/>
      <c r="F108" s="225">
        <v>0.86</v>
      </c>
      <c r="G108" s="183" t="s">
        <v>158</v>
      </c>
      <c r="H108" s="225" t="s">
        <v>2437</v>
      </c>
      <c r="I108" s="183">
        <v>31.31244650999999</v>
      </c>
      <c r="J108" s="226">
        <v>69478469.954999998</v>
      </c>
      <c r="K108" s="189">
        <v>34736313</v>
      </c>
      <c r="L108" s="226">
        <v>7355</v>
      </c>
      <c r="M108" s="198">
        <v>1.9486210107651142E-2</v>
      </c>
      <c r="N108" s="220" t="e">
        <v>#N/A</v>
      </c>
      <c r="O108" s="227">
        <v>-7.8968412634945473E-3</v>
      </c>
      <c r="P108" s="491">
        <v>45138</v>
      </c>
      <c r="Q108" s="165"/>
      <c r="R108" s="228">
        <v>2.02</v>
      </c>
      <c r="S108" s="187">
        <v>2.0299999999999998</v>
      </c>
      <c r="T108" s="228">
        <v>1.845</v>
      </c>
      <c r="V108" s="188">
        <v>8.2970297029702988E-2</v>
      </c>
      <c r="W108" s="229">
        <v>2.614609E-2</v>
      </c>
      <c r="X108" s="188">
        <v>0.10581170000000001</v>
      </c>
      <c r="Y108" s="229">
        <v>6.8816849999999999E-2</v>
      </c>
      <c r="Z108" s="188">
        <v>5.8585440000000003E-2</v>
      </c>
    </row>
    <row r="109" spans="1:26">
      <c r="A109" s="180" t="s">
        <v>880</v>
      </c>
      <c r="B109" s="230" t="s">
        <v>153</v>
      </c>
      <c r="C109" s="428" t="s">
        <v>893</v>
      </c>
      <c r="D109" s="429"/>
      <c r="E109" s="165"/>
      <c r="F109" s="225">
        <v>1.5375000000000001</v>
      </c>
      <c r="G109" s="183" t="s">
        <v>158</v>
      </c>
      <c r="H109" s="225" t="s">
        <v>2438</v>
      </c>
      <c r="I109" s="183">
        <v>16.898165310000063</v>
      </c>
      <c r="J109" s="226">
        <v>19817586.032500003</v>
      </c>
      <c r="K109" s="189">
        <v>12835614</v>
      </c>
      <c r="L109" s="226">
        <v>4687</v>
      </c>
      <c r="M109" s="198">
        <v>2.163427271195011E-2</v>
      </c>
      <c r="N109" s="220" t="e">
        <v>#N/A</v>
      </c>
      <c r="O109" s="227">
        <v>-4.1224234853216801E-2</v>
      </c>
      <c r="P109" s="491">
        <v>45138</v>
      </c>
      <c r="Q109" s="165"/>
      <c r="R109" s="228">
        <v>1.58</v>
      </c>
      <c r="S109" s="187">
        <v>1.61</v>
      </c>
      <c r="T109" s="228">
        <v>1.385</v>
      </c>
      <c r="V109" s="188">
        <v>8.2267088607594921E-2</v>
      </c>
      <c r="W109" s="229">
        <v>3.7290980000000001E-2</v>
      </c>
      <c r="X109" s="188">
        <v>0.16245889999999999</v>
      </c>
      <c r="Y109" s="229">
        <v>9.1748629999999998E-2</v>
      </c>
      <c r="Z109" s="188" t="s">
        <v>157</v>
      </c>
    </row>
    <row r="110" spans="1:26">
      <c r="A110" s="180" t="s">
        <v>1068</v>
      </c>
      <c r="B110" s="230" t="s">
        <v>153</v>
      </c>
      <c r="C110" s="542" t="s">
        <v>1070</v>
      </c>
      <c r="D110" s="543"/>
      <c r="E110" s="165"/>
      <c r="F110" s="225" t="s">
        <v>157</v>
      </c>
      <c r="G110" s="183" t="s">
        <v>157</v>
      </c>
      <c r="H110" s="225" t="s">
        <v>2439</v>
      </c>
      <c r="I110" s="183">
        <v>-0.20657134999999777</v>
      </c>
      <c r="J110" s="226">
        <v>115183.33000000002</v>
      </c>
      <c r="K110" s="189">
        <v>22076</v>
      </c>
      <c r="L110" s="226">
        <v>64</v>
      </c>
      <c r="M110" s="198">
        <v>1.0277467411545624E-3</v>
      </c>
      <c r="N110" s="220" t="e">
        <v>#N/A</v>
      </c>
      <c r="O110" s="227">
        <v>-0.11482043500252914</v>
      </c>
      <c r="P110" s="491">
        <v>45138</v>
      </c>
      <c r="Q110" s="165"/>
      <c r="R110" s="228">
        <v>5.2</v>
      </c>
      <c r="S110" s="187">
        <v>5.62</v>
      </c>
      <c r="T110" s="228">
        <v>4.9550000000000001</v>
      </c>
      <c r="V110" s="188">
        <v>7.6923076923076927E-2</v>
      </c>
      <c r="W110" s="229">
        <v>-9.5238100000000006E-3</v>
      </c>
      <c r="X110" s="188">
        <v>1.2782160000000001E-2</v>
      </c>
      <c r="Y110" s="229">
        <v>2.3278789999999997E-2</v>
      </c>
      <c r="Z110" s="188">
        <v>2.9093149999999998E-2</v>
      </c>
    </row>
    <row r="111" spans="1:26" s="332" customFormat="1">
      <c r="A111" s="337" t="s">
        <v>802</v>
      </c>
      <c r="B111" s="337"/>
      <c r="C111" s="337"/>
      <c r="D111" s="337"/>
      <c r="E111" s="165"/>
      <c r="F111" s="337"/>
      <c r="G111" s="337"/>
      <c r="H111" s="337"/>
      <c r="I111" s="337"/>
      <c r="J111" s="337"/>
      <c r="K111" s="337"/>
      <c r="L111" s="337"/>
      <c r="M111" s="337"/>
      <c r="N111" s="337"/>
      <c r="O111" s="337"/>
      <c r="P111" s="337"/>
      <c r="Q111" s="165"/>
      <c r="R111" s="337"/>
      <c r="S111" s="337"/>
      <c r="T111" s="337"/>
      <c r="U111" s="172"/>
      <c r="V111" s="337"/>
      <c r="W111" s="337"/>
      <c r="X111" s="337"/>
      <c r="Y111" s="337"/>
      <c r="Z111" s="337"/>
    </row>
    <row r="112" spans="1:26">
      <c r="A112" s="180" t="s">
        <v>156</v>
      </c>
      <c r="B112" s="230" t="s">
        <v>72</v>
      </c>
      <c r="C112" s="181" t="s">
        <v>472</v>
      </c>
      <c r="D112" s="182"/>
      <c r="E112" s="165"/>
      <c r="F112" s="225" t="s">
        <v>157</v>
      </c>
      <c r="G112" s="183" t="s">
        <v>157</v>
      </c>
      <c r="H112" s="225" t="s">
        <v>157</v>
      </c>
      <c r="I112" s="183" t="s">
        <v>157</v>
      </c>
      <c r="J112" s="226">
        <v>0</v>
      </c>
      <c r="K112" s="189">
        <v>0</v>
      </c>
      <c r="L112" s="226">
        <v>0</v>
      </c>
      <c r="M112" s="198" t="s">
        <v>157</v>
      </c>
      <c r="N112" s="220" t="e">
        <v>#N/A</v>
      </c>
      <c r="O112" s="227" t="s">
        <v>157</v>
      </c>
      <c r="P112" s="198" t="s">
        <v>157</v>
      </c>
      <c r="Q112" s="165"/>
      <c r="R112" s="228">
        <v>90928.220617166924</v>
      </c>
      <c r="S112" s="187">
        <v>92161.62605150303</v>
      </c>
      <c r="T112" s="228">
        <v>77659.969688543861</v>
      </c>
      <c r="V112" s="188"/>
      <c r="W112" s="229">
        <v>-7.3262726513487249E-3</v>
      </c>
      <c r="X112" s="188">
        <v>9.562095267419346E-2</v>
      </c>
      <c r="Y112" s="229">
        <v>0.10679135496202097</v>
      </c>
      <c r="Z112" s="188">
        <v>7.0115288105991436E-2</v>
      </c>
    </row>
    <row r="113" spans="1:26">
      <c r="A113" s="180" t="s">
        <v>162</v>
      </c>
      <c r="B113" s="230" t="s">
        <v>72</v>
      </c>
      <c r="C113" s="181" t="s">
        <v>566</v>
      </c>
      <c r="D113" s="182"/>
      <c r="E113" s="165"/>
      <c r="F113" s="225" t="s">
        <v>157</v>
      </c>
      <c r="G113" s="183" t="s">
        <v>157</v>
      </c>
      <c r="H113" s="225" t="s">
        <v>157</v>
      </c>
      <c r="I113" s="183" t="s">
        <v>157</v>
      </c>
      <c r="J113" s="226">
        <v>0</v>
      </c>
      <c r="K113" s="189">
        <v>0</v>
      </c>
      <c r="L113" s="226">
        <v>0</v>
      </c>
      <c r="M113" s="198" t="s">
        <v>157</v>
      </c>
      <c r="N113" s="220" t="e">
        <v>#N/A</v>
      </c>
      <c r="O113" s="227" t="s">
        <v>157</v>
      </c>
      <c r="P113" s="198" t="s">
        <v>157</v>
      </c>
      <c r="Q113" s="165"/>
      <c r="R113" s="228">
        <v>9299.5313492601999</v>
      </c>
      <c r="S113" s="187">
        <v>97.028519712951351</v>
      </c>
      <c r="T113" s="228">
        <v>82.58978672554764</v>
      </c>
      <c r="V113" s="188"/>
      <c r="W113" s="229">
        <v>-1.3081992404862982E-2</v>
      </c>
      <c r="X113" s="188">
        <v>-1.1221671874611806E-2</v>
      </c>
      <c r="Y113" s="229">
        <v>3.0018637605438547E-2</v>
      </c>
      <c r="Z113" s="188">
        <v>2.4003957713885082E-2</v>
      </c>
    </row>
    <row r="114" spans="1:26">
      <c r="A114" s="180" t="s">
        <v>173</v>
      </c>
      <c r="B114" s="230" t="s">
        <v>72</v>
      </c>
      <c r="C114" s="181" t="s">
        <v>473</v>
      </c>
      <c r="D114" s="182"/>
      <c r="E114" s="165"/>
      <c r="F114" s="225" t="s">
        <v>157</v>
      </c>
      <c r="G114" s="183" t="s">
        <v>157</v>
      </c>
      <c r="H114" s="225" t="s">
        <v>157</v>
      </c>
      <c r="I114" s="183" t="s">
        <v>157</v>
      </c>
      <c r="J114" s="226">
        <v>0</v>
      </c>
      <c r="K114" s="189">
        <v>0</v>
      </c>
      <c r="L114" s="226">
        <v>0</v>
      </c>
      <c r="M114" s="198" t="s">
        <v>157</v>
      </c>
      <c r="N114" s="220" t="e">
        <v>#N/A</v>
      </c>
      <c r="O114" s="227" t="s">
        <v>157</v>
      </c>
      <c r="P114" s="198" t="s">
        <v>157</v>
      </c>
      <c r="Q114" s="165"/>
      <c r="R114" s="228">
        <v>61226.7117589716</v>
      </c>
      <c r="S114" s="187">
        <v>628.92946459548966</v>
      </c>
      <c r="T114" s="228">
        <v>494.23626689606107</v>
      </c>
      <c r="V114" s="188"/>
      <c r="W114" s="229">
        <v>2.262867639410775E-2</v>
      </c>
      <c r="X114" s="188">
        <v>6.3199605103649303E-2</v>
      </c>
      <c r="Y114" s="229">
        <v>7.3126087379326021E-2</v>
      </c>
      <c r="Z114" s="188">
        <v>3.9676302552590803E-2</v>
      </c>
    </row>
    <row r="115" spans="1:26">
      <c r="A115" s="180" t="s">
        <v>174</v>
      </c>
      <c r="B115" s="230" t="s">
        <v>72</v>
      </c>
      <c r="C115" s="181" t="s">
        <v>474</v>
      </c>
      <c r="D115" s="182"/>
      <c r="E115" s="165"/>
      <c r="F115" s="225" t="s">
        <v>157</v>
      </c>
      <c r="G115" s="183" t="s">
        <v>157</v>
      </c>
      <c r="H115" s="225" t="s">
        <v>157</v>
      </c>
      <c r="I115" s="183" t="s">
        <v>157</v>
      </c>
      <c r="J115" s="226">
        <v>0</v>
      </c>
      <c r="K115" s="189">
        <v>0</v>
      </c>
      <c r="L115" s="226">
        <v>0</v>
      </c>
      <c r="M115" s="198" t="s">
        <v>157</v>
      </c>
      <c r="N115" s="220" t="e">
        <v>#N/A</v>
      </c>
      <c r="O115" s="227" t="s">
        <v>157</v>
      </c>
      <c r="P115" s="198" t="s">
        <v>157</v>
      </c>
      <c r="Q115" s="165"/>
      <c r="R115" s="228">
        <v>664.07756055218283</v>
      </c>
      <c r="S115" s="187">
        <v>6.8432765514480876</v>
      </c>
      <c r="T115" s="228">
        <v>5.0970115474260567</v>
      </c>
      <c r="V115" s="188"/>
      <c r="W115" s="229">
        <v>-2.8031753942195235E-2</v>
      </c>
      <c r="X115" s="188">
        <v>0.13884694331452177</v>
      </c>
      <c r="Y115" s="229">
        <v>0.15073955858365062</v>
      </c>
      <c r="Z115" s="188">
        <v>6.7102680701359052E-2</v>
      </c>
    </row>
    <row r="116" spans="1:26">
      <c r="A116" s="180" t="s">
        <v>165</v>
      </c>
      <c r="B116" s="230" t="s">
        <v>72</v>
      </c>
      <c r="C116" s="181" t="s">
        <v>470</v>
      </c>
      <c r="D116" s="182"/>
      <c r="E116" s="165"/>
      <c r="F116" s="225" t="s">
        <v>157</v>
      </c>
      <c r="G116" s="183" t="s">
        <v>157</v>
      </c>
      <c r="H116" s="225" t="s">
        <v>157</v>
      </c>
      <c r="I116" s="183" t="s">
        <v>157</v>
      </c>
      <c r="J116" s="226">
        <v>0</v>
      </c>
      <c r="K116" s="189">
        <v>0</v>
      </c>
      <c r="L116" s="226">
        <v>0</v>
      </c>
      <c r="M116" s="198" t="s">
        <v>157</v>
      </c>
      <c r="N116" s="220" t="e">
        <v>#N/A</v>
      </c>
      <c r="O116" s="227" t="s">
        <v>157</v>
      </c>
      <c r="P116" s="198" t="s">
        <v>157</v>
      </c>
      <c r="Q116" s="165"/>
      <c r="R116" s="228">
        <v>169.84172000000001</v>
      </c>
      <c r="S116" s="187">
        <v>0</v>
      </c>
      <c r="T116" s="228">
        <v>0</v>
      </c>
      <c r="V116" s="188"/>
      <c r="W116" s="229">
        <v>0</v>
      </c>
      <c r="X116" s="188">
        <v>0</v>
      </c>
      <c r="Y116" s="229">
        <v>3.7925015306841114E-3</v>
      </c>
      <c r="Z116" s="188">
        <v>2.8695505556113554E-2</v>
      </c>
    </row>
    <row r="117" spans="1:26">
      <c r="A117" s="180" t="s">
        <v>166</v>
      </c>
      <c r="B117" s="230" t="s">
        <v>72</v>
      </c>
      <c r="C117" s="181" t="s">
        <v>471</v>
      </c>
      <c r="D117" s="182"/>
      <c r="E117" s="165"/>
      <c r="F117" s="225" t="s">
        <v>157</v>
      </c>
      <c r="G117" s="183" t="s">
        <v>157</v>
      </c>
      <c r="H117" s="225" t="s">
        <v>157</v>
      </c>
      <c r="I117" s="183" t="s">
        <v>157</v>
      </c>
      <c r="J117" s="226">
        <v>0</v>
      </c>
      <c r="K117" s="189">
        <v>0</v>
      </c>
      <c r="L117" s="226">
        <v>0</v>
      </c>
      <c r="M117" s="198" t="s">
        <v>157</v>
      </c>
      <c r="N117" s="220" t="e">
        <v>#N/A</v>
      </c>
      <c r="O117" s="227" t="s">
        <v>157</v>
      </c>
      <c r="P117" s="198" t="s">
        <v>157</v>
      </c>
      <c r="Q117" s="165"/>
      <c r="R117" s="228">
        <v>169.96931000000001</v>
      </c>
      <c r="S117" s="187">
        <v>0</v>
      </c>
      <c r="T117" s="228">
        <v>0</v>
      </c>
      <c r="V117" s="188"/>
      <c r="W117" s="229">
        <v>0</v>
      </c>
      <c r="X117" s="188">
        <v>0</v>
      </c>
      <c r="Y117" s="229">
        <v>4.1921846995154333E-3</v>
      </c>
      <c r="Z117" s="188">
        <v>2.9782261374598828E-2</v>
      </c>
    </row>
    <row r="118" spans="1:26">
      <c r="A118" s="231"/>
      <c r="B118" s="196"/>
      <c r="C118" s="190"/>
      <c r="D118" s="190"/>
      <c r="E118" s="165"/>
      <c r="F118" s="191"/>
      <c r="G118" s="191"/>
      <c r="H118" s="191"/>
      <c r="I118" s="191"/>
      <c r="Q118" s="165"/>
    </row>
    <row r="119" spans="1:26" ht="14.45" customHeight="1">
      <c r="A119" s="635" t="s">
        <v>803</v>
      </c>
      <c r="B119" s="635"/>
      <c r="C119" s="635"/>
      <c r="D119" s="635"/>
      <c r="E119" s="635"/>
      <c r="F119" s="635"/>
      <c r="G119" s="635"/>
      <c r="H119" s="635"/>
      <c r="I119" s="635"/>
      <c r="J119" s="635"/>
      <c r="K119" s="635"/>
      <c r="L119" s="635"/>
      <c r="M119" s="635"/>
      <c r="N119" s="635"/>
      <c r="O119" s="635"/>
      <c r="P119" s="635"/>
      <c r="Q119" s="635"/>
      <c r="R119" s="635"/>
      <c r="S119" s="635"/>
      <c r="T119" s="635"/>
      <c r="U119" s="635"/>
      <c r="V119" s="635"/>
      <c r="W119" s="635"/>
      <c r="X119" s="635"/>
      <c r="Y119" s="635"/>
      <c r="Z119" s="635"/>
    </row>
    <row r="120" spans="1:26">
      <c r="A120" s="635"/>
      <c r="B120" s="635"/>
      <c r="C120" s="635"/>
      <c r="D120" s="635"/>
      <c r="E120" s="635"/>
      <c r="F120" s="635"/>
      <c r="G120" s="635"/>
      <c r="H120" s="635"/>
      <c r="I120" s="635"/>
      <c r="J120" s="635"/>
      <c r="K120" s="635"/>
      <c r="L120" s="635"/>
      <c r="M120" s="635"/>
      <c r="N120" s="635"/>
      <c r="O120" s="635"/>
      <c r="P120" s="635"/>
      <c r="Q120" s="635"/>
      <c r="R120" s="635"/>
      <c r="S120" s="635"/>
      <c r="T120" s="635"/>
      <c r="U120" s="635"/>
      <c r="V120" s="635"/>
      <c r="W120" s="635"/>
      <c r="X120" s="635"/>
      <c r="Y120" s="635"/>
      <c r="Z120" s="635"/>
    </row>
    <row r="121" spans="1:26">
      <c r="A121" s="192" t="s">
        <v>2440</v>
      </c>
      <c r="C121" s="193"/>
      <c r="D121" s="194"/>
      <c r="E121" s="221"/>
    </row>
    <row r="122" spans="1:26">
      <c r="A122" s="507" t="s">
        <v>1021</v>
      </c>
    </row>
    <row r="123" spans="1:26" ht="18.75">
      <c r="A123" s="195" t="s">
        <v>804</v>
      </c>
    </row>
    <row r="163" spans="1:18">
      <c r="A163" s="191"/>
      <c r="B163" s="191"/>
      <c r="C163" s="191"/>
      <c r="D163" s="208"/>
      <c r="E163" s="222"/>
      <c r="F163" s="191"/>
      <c r="G163" s="191"/>
      <c r="H163" s="191"/>
      <c r="I163" s="191"/>
      <c r="J163" s="191"/>
      <c r="K163" s="191"/>
      <c r="L163" s="191"/>
      <c r="M163" s="191"/>
      <c r="N163" s="191"/>
      <c r="O163" s="191"/>
      <c r="P163" s="484"/>
      <c r="Q163" s="191"/>
      <c r="R163" s="172"/>
    </row>
    <row r="164" spans="1:18">
      <c r="A164" s="191"/>
      <c r="B164" s="191"/>
      <c r="C164" s="191"/>
      <c r="D164" s="208"/>
      <c r="E164" s="222"/>
      <c r="F164" s="191"/>
      <c r="G164" s="191"/>
      <c r="H164" s="191"/>
      <c r="I164" s="191"/>
      <c r="J164" s="191"/>
      <c r="K164" s="191"/>
      <c r="L164" s="191"/>
      <c r="M164" s="191"/>
      <c r="N164" s="191"/>
      <c r="O164" s="191"/>
      <c r="P164" s="484"/>
      <c r="Q164" s="191"/>
      <c r="R164" s="172"/>
    </row>
    <row r="165" spans="1:18">
      <c r="A165" s="191"/>
      <c r="B165" s="191"/>
      <c r="C165" s="191"/>
      <c r="D165" s="208"/>
      <c r="E165" s="222"/>
      <c r="F165" s="191"/>
      <c r="G165" s="191"/>
      <c r="H165" s="191"/>
      <c r="I165" s="191"/>
      <c r="J165" s="191"/>
      <c r="K165" s="191"/>
      <c r="L165" s="191"/>
      <c r="M165" s="191"/>
      <c r="N165" s="191"/>
      <c r="O165" s="191"/>
      <c r="P165" s="484"/>
      <c r="Q165" s="191"/>
      <c r="R165" s="172"/>
    </row>
    <row r="166" spans="1:18">
      <c r="A166" s="191"/>
      <c r="B166" s="190"/>
      <c r="C166" s="190"/>
      <c r="D166" s="209"/>
      <c r="E166" s="223"/>
      <c r="F166" s="191"/>
      <c r="G166" s="191"/>
      <c r="H166" s="191"/>
      <c r="I166" s="191"/>
      <c r="J166" s="191"/>
      <c r="K166" s="191"/>
      <c r="L166" s="191"/>
      <c r="M166" s="191"/>
      <c r="N166" s="191"/>
      <c r="O166" s="191"/>
      <c r="P166" s="484"/>
      <c r="Q166" s="191"/>
      <c r="R166" s="172"/>
    </row>
    <row r="167" spans="1:18">
      <c r="A167" s="193"/>
      <c r="B167" s="193"/>
      <c r="C167" s="193"/>
      <c r="D167" s="194"/>
      <c r="E167" s="221"/>
      <c r="R167" s="172"/>
    </row>
    <row r="168" spans="1:18">
      <c r="A168" s="193"/>
      <c r="B168" s="193"/>
      <c r="C168" s="193"/>
      <c r="D168" s="194"/>
      <c r="E168" s="221"/>
      <c r="R168" s="172"/>
    </row>
    <row r="169" spans="1:18">
      <c r="A169" s="193"/>
      <c r="B169" s="193"/>
      <c r="C169" s="193"/>
      <c r="D169" s="194"/>
      <c r="E169" s="221"/>
      <c r="R169" s="172"/>
    </row>
    <row r="170" spans="1:18">
      <c r="A170" s="193"/>
      <c r="B170" s="193"/>
      <c r="C170" s="193"/>
      <c r="D170" s="194"/>
      <c r="E170" s="221"/>
      <c r="R170" s="172"/>
    </row>
    <row r="171" spans="1:18">
      <c r="A171" s="193"/>
      <c r="B171" s="194"/>
      <c r="C171" s="193"/>
      <c r="D171" s="194"/>
      <c r="E171" s="221"/>
      <c r="R171" s="172"/>
    </row>
    <row r="172" spans="1:18">
      <c r="A172" s="194"/>
      <c r="B172" s="194"/>
      <c r="C172" s="193"/>
      <c r="D172" s="194"/>
      <c r="E172" s="221"/>
      <c r="R172" s="172"/>
    </row>
    <row r="173" spans="1:18">
      <c r="A173" s="194"/>
      <c r="B173" s="193"/>
      <c r="C173" s="210"/>
      <c r="D173" s="211"/>
      <c r="E173" s="224"/>
      <c r="R173" s="172"/>
    </row>
    <row r="174" spans="1:18">
      <c r="A174" s="193"/>
      <c r="B174" s="193"/>
      <c r="C174" s="193"/>
      <c r="D174" s="194"/>
      <c r="E174" s="221"/>
      <c r="R174" s="172"/>
    </row>
    <row r="175" spans="1:18">
      <c r="A175" s="193"/>
      <c r="B175" s="193"/>
      <c r="C175" s="193"/>
      <c r="D175" s="194"/>
      <c r="E175" s="221"/>
      <c r="R175" s="172"/>
    </row>
    <row r="176" spans="1:18">
      <c r="A176" s="193"/>
      <c r="B176" s="193"/>
      <c r="C176" s="193"/>
      <c r="D176" s="194"/>
      <c r="E176" s="221"/>
      <c r="R176" s="172"/>
    </row>
    <row r="177" spans="1:18">
      <c r="A177" s="193"/>
      <c r="B177" s="193"/>
      <c r="C177" s="193"/>
      <c r="D177" s="194"/>
      <c r="E177" s="221"/>
      <c r="R177" s="172"/>
    </row>
    <row r="178" spans="1:18">
      <c r="A178" s="193"/>
      <c r="B178" s="193"/>
      <c r="C178" s="193"/>
      <c r="D178" s="194"/>
      <c r="E178" s="221"/>
      <c r="R178" s="172"/>
    </row>
    <row r="179" spans="1:18">
      <c r="A179" s="193"/>
      <c r="B179" s="194"/>
      <c r="C179" s="193"/>
      <c r="D179" s="194"/>
      <c r="E179" s="221"/>
      <c r="R179" s="172"/>
    </row>
    <row r="180" spans="1:18">
      <c r="A180" s="194"/>
      <c r="B180" s="194"/>
      <c r="C180" s="193"/>
      <c r="D180" s="194"/>
      <c r="E180" s="221"/>
      <c r="R180" s="172"/>
    </row>
    <row r="181" spans="1:18">
      <c r="A181" s="194"/>
      <c r="B181" s="193"/>
      <c r="C181" s="193"/>
      <c r="D181" s="194"/>
      <c r="E181" s="221"/>
      <c r="R181" s="172"/>
    </row>
    <row r="182" spans="1:18">
      <c r="A182" s="193"/>
      <c r="B182" s="193"/>
      <c r="C182" s="193"/>
      <c r="D182" s="194"/>
      <c r="E182" s="221"/>
      <c r="R182" s="172"/>
    </row>
    <row r="183" spans="1:18">
      <c r="A183" s="193"/>
      <c r="B183" s="193"/>
      <c r="C183" s="193"/>
      <c r="D183" s="194"/>
      <c r="E183" s="221"/>
      <c r="R183" s="172"/>
    </row>
    <row r="184" spans="1:18">
      <c r="A184" s="193"/>
      <c r="B184" s="193"/>
      <c r="C184" s="193"/>
      <c r="D184" s="194"/>
      <c r="E184" s="221"/>
      <c r="R184" s="172"/>
    </row>
    <row r="185" spans="1:18">
      <c r="A185" s="193"/>
      <c r="B185" s="193"/>
      <c r="C185" s="193"/>
      <c r="D185" s="194"/>
      <c r="E185" s="221"/>
      <c r="R185" s="172"/>
    </row>
    <row r="186" spans="1:18">
      <c r="A186" s="193"/>
      <c r="B186" s="193"/>
      <c r="C186" s="193"/>
      <c r="D186" s="194"/>
      <c r="E186" s="221"/>
      <c r="R186" s="172"/>
    </row>
    <row r="187" spans="1:18">
      <c r="A187" s="193"/>
      <c r="B187" s="194"/>
      <c r="C187" s="193"/>
      <c r="D187" s="194"/>
      <c r="E187" s="221"/>
      <c r="R187" s="172"/>
    </row>
    <row r="188" spans="1:18">
      <c r="A188" s="194"/>
      <c r="B188" s="194"/>
      <c r="C188" s="193"/>
      <c r="D188" s="194"/>
      <c r="E188" s="221"/>
      <c r="R188" s="172"/>
    </row>
    <row r="189" spans="1:18">
      <c r="A189" s="194"/>
      <c r="B189" s="193"/>
      <c r="C189" s="193"/>
      <c r="D189" s="194"/>
      <c r="E189" s="221"/>
      <c r="R189" s="172"/>
    </row>
    <row r="190" spans="1:18">
      <c r="A190" s="193"/>
      <c r="B190" s="193"/>
      <c r="C190" s="193"/>
      <c r="D190" s="194"/>
      <c r="E190" s="221"/>
      <c r="R190" s="172"/>
    </row>
    <row r="191" spans="1:18">
      <c r="A191" s="193"/>
      <c r="B191" s="193"/>
      <c r="C191" s="193"/>
      <c r="D191" s="194"/>
      <c r="E191" s="221"/>
      <c r="R191" s="172"/>
    </row>
    <row r="192" spans="1:18">
      <c r="A192" s="193"/>
      <c r="B192" s="193"/>
      <c r="C192" s="193"/>
      <c r="D192" s="194"/>
      <c r="E192" s="221"/>
      <c r="R192" s="172"/>
    </row>
    <row r="193" spans="1:18">
      <c r="A193" s="193"/>
      <c r="B193" s="193"/>
      <c r="C193" s="193"/>
      <c r="D193" s="194"/>
      <c r="E193" s="221"/>
      <c r="R193" s="172"/>
    </row>
    <row r="194" spans="1:18">
      <c r="A194" s="193"/>
      <c r="B194" s="194"/>
      <c r="C194" s="193"/>
      <c r="D194" s="194"/>
      <c r="E194" s="221"/>
      <c r="R194" s="172"/>
    </row>
    <row r="195" spans="1:18">
      <c r="A195" s="193"/>
      <c r="B195" s="193"/>
      <c r="C195" s="193"/>
      <c r="D195" s="194"/>
      <c r="E195" s="221"/>
      <c r="R195" s="172"/>
    </row>
    <row r="196" spans="1:18">
      <c r="A196" s="194"/>
      <c r="B196" s="194"/>
      <c r="C196" s="193"/>
      <c r="D196" s="194"/>
      <c r="E196" s="221"/>
      <c r="R196" s="172"/>
    </row>
    <row r="197" spans="1:18">
      <c r="A197" s="194"/>
      <c r="B197" s="193"/>
      <c r="C197" s="193"/>
      <c r="D197" s="194"/>
      <c r="E197" s="221"/>
      <c r="R197" s="172"/>
    </row>
    <row r="198" spans="1:18">
      <c r="A198" s="193"/>
      <c r="B198" s="193"/>
      <c r="C198" s="193"/>
      <c r="D198" s="194"/>
      <c r="E198" s="221"/>
      <c r="R198" s="172"/>
    </row>
    <row r="199" spans="1:18">
      <c r="A199" s="193"/>
      <c r="B199" s="193"/>
      <c r="C199" s="193"/>
      <c r="D199" s="194"/>
      <c r="E199" s="221"/>
      <c r="R199" s="172"/>
    </row>
    <row r="200" spans="1:18">
      <c r="A200" s="193"/>
      <c r="B200" s="193"/>
      <c r="C200" s="193"/>
      <c r="D200" s="194"/>
      <c r="E200" s="221"/>
      <c r="R200" s="172"/>
    </row>
    <row r="201" spans="1:18">
      <c r="A201" s="193"/>
      <c r="B201" s="193"/>
      <c r="C201" s="193"/>
      <c r="D201" s="194"/>
      <c r="E201" s="221"/>
      <c r="R201" s="172"/>
    </row>
    <row r="202" spans="1:18">
      <c r="A202" s="193"/>
      <c r="B202" s="193"/>
      <c r="C202" s="193"/>
      <c r="D202" s="194"/>
      <c r="E202" s="221"/>
      <c r="R202" s="172"/>
    </row>
    <row r="203" spans="1:18">
      <c r="A203" s="193"/>
      <c r="B203" s="194"/>
      <c r="C203" s="193"/>
      <c r="D203" s="194"/>
      <c r="E203" s="221"/>
      <c r="R203" s="172"/>
    </row>
    <row r="204" spans="1:18">
      <c r="A204" s="194"/>
      <c r="B204" s="194"/>
      <c r="C204" s="193"/>
      <c r="D204" s="194"/>
      <c r="E204" s="221"/>
      <c r="R204" s="172"/>
    </row>
    <row r="205" spans="1:18">
      <c r="A205" s="194"/>
      <c r="B205" s="193"/>
      <c r="C205" s="193"/>
      <c r="D205" s="194"/>
      <c r="E205" s="221"/>
      <c r="R205" s="172"/>
    </row>
    <row r="206" spans="1:18">
      <c r="A206" s="193"/>
      <c r="B206" s="193"/>
      <c r="C206" s="193"/>
      <c r="D206" s="194"/>
      <c r="E206" s="221"/>
      <c r="R206" s="172"/>
    </row>
    <row r="207" spans="1:18">
      <c r="A207" s="193"/>
      <c r="B207" s="193"/>
      <c r="C207" s="193"/>
      <c r="D207" s="194"/>
      <c r="E207" s="221"/>
      <c r="R207" s="172"/>
    </row>
    <row r="208" spans="1:18">
      <c r="A208" s="193"/>
      <c r="B208" s="193"/>
      <c r="C208" s="193"/>
      <c r="D208" s="194"/>
      <c r="E208" s="221"/>
      <c r="R208" s="172"/>
    </row>
    <row r="209" spans="1:18">
      <c r="A209" s="193"/>
      <c r="B209" s="193"/>
      <c r="C209" s="193"/>
      <c r="D209" s="194"/>
      <c r="E209" s="221"/>
      <c r="R209" s="172"/>
    </row>
    <row r="210" spans="1:18">
      <c r="A210" s="193"/>
      <c r="C210" s="193"/>
      <c r="D210" s="194"/>
      <c r="E210" s="221"/>
      <c r="R210" s="172"/>
    </row>
    <row r="211" spans="1:18">
      <c r="C211" s="193"/>
      <c r="D211" s="194"/>
      <c r="E211" s="221"/>
      <c r="R211" s="172"/>
    </row>
    <row r="212" spans="1:18">
      <c r="C212" s="193"/>
      <c r="D212" s="194"/>
      <c r="E212" s="221"/>
      <c r="R212" s="172"/>
    </row>
    <row r="213" spans="1:18">
      <c r="C213" s="193"/>
      <c r="D213" s="194"/>
      <c r="E213" s="221"/>
      <c r="R213" s="172"/>
    </row>
  </sheetData>
  <autoFilter ref="A10:Z117">
    <filterColumn colId="2" showButton="0"/>
  </autoFilter>
  <mergeCells count="5">
    <mergeCell ref="C10:D10"/>
    <mergeCell ref="A119:Z120"/>
    <mergeCell ref="A100:D100"/>
    <mergeCell ref="R100:T100"/>
    <mergeCell ref="V100:Z100"/>
  </mergeCells>
  <printOptions horizontalCentered="1"/>
  <pageMargins left="0" right="0" top="0" bottom="0" header="0.15748031496062992" footer="3.937007874015748E-2"/>
  <pageSetup paperSize="9" scale="58" fitToHeight="0" pageOrder="overThenDown" orientation="landscape" r:id="rId1"/>
  <headerFooter alignWithMargins="0"/>
  <rowBreaks count="3" manualBreakCount="3">
    <brk id="51" max="25" man="1"/>
    <brk id="95" max="25" man="1"/>
    <brk id="123" max="25" man="1"/>
  </rowBreaks>
  <colBreaks count="1" manualBreakCount="1">
    <brk id="25"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99CCFF"/>
    <pageSetUpPr fitToPage="1"/>
  </sheetPr>
  <dimension ref="A1:Z161"/>
  <sheetViews>
    <sheetView showGridLines="0" view="pageBreakPreview" zoomScale="85" zoomScaleNormal="85" zoomScaleSheetLayoutView="85" zoomScalePageLayoutView="55" workbookViewId="0">
      <selection sqref="A1:XFD1048576"/>
    </sheetView>
  </sheetViews>
  <sheetFormatPr defaultColWidth="9" defaultRowHeight="15"/>
  <cols>
    <col min="1" max="1" width="9" style="172" customWidth="1"/>
    <col min="2" max="2" width="5.5" style="172" customWidth="1"/>
    <col min="3" max="3" width="11" style="172" customWidth="1"/>
    <col min="4" max="4" width="30.75" style="170" customWidth="1"/>
    <col min="5" max="5" width="0.5" style="170" customWidth="1"/>
    <col min="6" max="6" width="10.625" style="172" customWidth="1"/>
    <col min="7" max="7" width="8.125" style="172" customWidth="1"/>
    <col min="8" max="8" width="11.875" style="172" customWidth="1"/>
    <col min="9" max="9" width="10.625" style="172" customWidth="1"/>
    <col min="10" max="11" width="8.5" style="172" customWidth="1"/>
    <col min="12" max="12" width="7.625" style="172" hidden="1" customWidth="1"/>
    <col min="13" max="13" width="0.5" style="172" customWidth="1"/>
    <col min="14" max="14" width="9" style="172"/>
    <col min="15" max="15" width="11" style="172" customWidth="1"/>
    <col min="16" max="16" width="9" style="172"/>
    <col min="17" max="17" width="0.5" style="172" customWidth="1"/>
    <col min="18" max="18" width="10.375" style="172" customWidth="1"/>
    <col min="19" max="16384" width="9" style="172"/>
  </cols>
  <sheetData>
    <row r="1" spans="1:26" s="206" customFormat="1">
      <c r="A1" s="315"/>
      <c r="B1" s="315"/>
      <c r="C1" s="315"/>
      <c r="D1" s="330"/>
      <c r="E1" s="315"/>
      <c r="F1" s="315"/>
      <c r="G1" s="315"/>
      <c r="H1" s="315"/>
      <c r="I1" s="315"/>
      <c r="J1" s="315"/>
      <c r="K1" s="315"/>
      <c r="L1" s="315"/>
      <c r="M1" s="315"/>
      <c r="N1" s="315"/>
      <c r="O1" s="315"/>
      <c r="P1" s="315"/>
      <c r="Q1" s="315"/>
      <c r="R1" s="315"/>
      <c r="S1" s="315"/>
      <c r="T1" s="315"/>
      <c r="U1" s="315"/>
      <c r="V1" s="315"/>
    </row>
    <row r="2" spans="1:26" s="206" customFormat="1">
      <c r="A2" s="315"/>
      <c r="B2" s="315"/>
      <c r="C2" s="315"/>
      <c r="D2" s="330"/>
      <c r="E2" s="315"/>
      <c r="F2" s="315"/>
      <c r="G2" s="315"/>
      <c r="H2" s="315"/>
      <c r="I2" s="315"/>
      <c r="J2" s="315"/>
      <c r="K2" s="315"/>
      <c r="L2" s="315"/>
      <c r="M2" s="315"/>
      <c r="N2" s="315"/>
      <c r="O2" s="315"/>
      <c r="P2" s="315"/>
      <c r="Q2" s="315"/>
      <c r="R2" s="315"/>
      <c r="S2" s="315"/>
      <c r="T2" s="315"/>
      <c r="U2" s="315"/>
      <c r="V2" s="315"/>
    </row>
    <row r="3" spans="1:26" s="206" customFormat="1" ht="14.45" customHeight="1">
      <c r="A3" s="315"/>
      <c r="B3" s="315"/>
      <c r="C3" s="315"/>
      <c r="D3" s="331"/>
      <c r="E3" s="331"/>
      <c r="F3" s="331"/>
      <c r="G3" s="331"/>
      <c r="H3" s="331"/>
      <c r="I3" s="331"/>
      <c r="J3" s="331"/>
      <c r="K3" s="331"/>
      <c r="L3" s="331"/>
      <c r="M3" s="331"/>
      <c r="N3" s="315"/>
      <c r="O3" s="315"/>
      <c r="P3" s="315"/>
      <c r="Q3" s="315"/>
      <c r="R3" s="315"/>
      <c r="S3" s="315"/>
      <c r="T3" s="315"/>
      <c r="U3" s="315"/>
      <c r="V3" s="315"/>
    </row>
    <row r="4" spans="1:26" s="206" customFormat="1" ht="14.45" customHeight="1">
      <c r="A4" s="315"/>
      <c r="B4" s="315"/>
      <c r="C4" s="315"/>
      <c r="D4" s="331"/>
      <c r="E4" s="331"/>
      <c r="F4" s="331"/>
      <c r="G4" s="331"/>
      <c r="H4" s="331"/>
      <c r="I4" s="331"/>
      <c r="J4" s="331"/>
      <c r="K4" s="331"/>
      <c r="L4" s="331"/>
      <c r="M4" s="331"/>
      <c r="N4" s="315"/>
      <c r="O4" s="315"/>
      <c r="P4" s="315"/>
      <c r="Q4" s="315"/>
      <c r="R4" s="315"/>
      <c r="S4" s="315"/>
      <c r="T4" s="315"/>
      <c r="U4" s="315"/>
      <c r="V4" s="315"/>
    </row>
    <row r="5" spans="1:26" s="206" customFormat="1" ht="14.45" customHeight="1">
      <c r="A5" s="315"/>
      <c r="B5" s="315"/>
      <c r="C5" s="315"/>
      <c r="D5" s="331"/>
      <c r="E5" s="331"/>
      <c r="F5" s="331"/>
      <c r="G5" s="331"/>
      <c r="H5" s="331"/>
      <c r="I5" s="331"/>
      <c r="J5" s="331"/>
      <c r="K5" s="331"/>
      <c r="L5" s="331"/>
      <c r="M5" s="331"/>
      <c r="N5" s="315"/>
      <c r="O5" s="315"/>
      <c r="P5" s="315"/>
      <c r="Q5" s="315"/>
      <c r="R5" s="315"/>
      <c r="S5" s="315"/>
      <c r="T5" s="315"/>
      <c r="U5" s="315"/>
      <c r="V5" s="315"/>
    </row>
    <row r="6" spans="1:26" ht="11.25" customHeight="1">
      <c r="A6" s="315"/>
      <c r="B6" s="315"/>
      <c r="C6" s="315"/>
      <c r="D6" s="331"/>
      <c r="E6" s="331"/>
      <c r="F6" s="331"/>
      <c r="G6" s="331"/>
      <c r="H6" s="331"/>
      <c r="I6" s="331"/>
      <c r="J6" s="331"/>
      <c r="K6" s="331"/>
      <c r="L6" s="331"/>
      <c r="M6" s="331"/>
      <c r="N6" s="315"/>
      <c r="O6" s="315"/>
      <c r="P6" s="315"/>
      <c r="Q6" s="315"/>
      <c r="R6" s="315"/>
      <c r="S6" s="315"/>
      <c r="T6" s="315"/>
      <c r="U6" s="315"/>
      <c r="V6" s="315"/>
    </row>
    <row r="7" spans="1:26" ht="11.25" customHeight="1">
      <c r="A7" s="315"/>
      <c r="B7" s="315"/>
      <c r="C7" s="315"/>
      <c r="D7" s="330"/>
      <c r="E7" s="315"/>
      <c r="F7" s="315"/>
      <c r="G7" s="315"/>
      <c r="H7" s="315"/>
      <c r="I7" s="315"/>
      <c r="J7" s="315"/>
      <c r="K7" s="315"/>
      <c r="L7" s="315"/>
      <c r="M7" s="315"/>
      <c r="N7" s="315"/>
      <c r="O7" s="315"/>
      <c r="P7" s="315"/>
      <c r="Q7" s="315"/>
      <c r="R7" s="315"/>
      <c r="S7" s="315"/>
      <c r="T7" s="315"/>
      <c r="U7" s="315"/>
      <c r="V7" s="315"/>
    </row>
    <row r="8" spans="1:26" ht="11.25" customHeight="1">
      <c r="A8" s="315"/>
      <c r="B8" s="315"/>
      <c r="C8" s="315"/>
      <c r="D8" s="330"/>
      <c r="E8" s="315"/>
      <c r="F8" s="315"/>
      <c r="G8" s="315"/>
      <c r="H8" s="315"/>
      <c r="I8" s="315"/>
      <c r="J8" s="315"/>
      <c r="K8" s="315"/>
      <c r="L8" s="315"/>
      <c r="M8" s="315"/>
      <c r="N8" s="315"/>
      <c r="O8" s="315"/>
      <c r="P8" s="315"/>
      <c r="Q8" s="315"/>
      <c r="R8" s="315"/>
      <c r="S8" s="432"/>
      <c r="T8" s="315"/>
      <c r="U8" s="315"/>
      <c r="V8" s="315"/>
    </row>
    <row r="9" spans="1:26" s="165" customFormat="1" ht="18" customHeight="1">
      <c r="A9" s="163" t="s">
        <v>2441</v>
      </c>
      <c r="M9" s="172"/>
      <c r="V9" s="164" t="s">
        <v>2344</v>
      </c>
    </row>
    <row r="10" spans="1:26" s="328" customFormat="1" ht="18.75">
      <c r="A10" s="327" t="s">
        <v>805</v>
      </c>
      <c r="E10" s="165"/>
      <c r="F10" s="327" t="s">
        <v>778</v>
      </c>
      <c r="M10" s="172"/>
      <c r="N10" s="327" t="s">
        <v>779</v>
      </c>
      <c r="Q10" s="165"/>
      <c r="R10" s="327" t="s">
        <v>780</v>
      </c>
      <c r="W10" s="329"/>
      <c r="X10" s="329"/>
      <c r="Y10" s="329"/>
      <c r="Z10" s="329"/>
    </row>
    <row r="11" spans="1:26" ht="47.25" customHeight="1">
      <c r="A11" s="175" t="s">
        <v>781</v>
      </c>
      <c r="B11" s="175" t="s">
        <v>782</v>
      </c>
      <c r="C11" s="624" t="s">
        <v>783</v>
      </c>
      <c r="D11" s="625"/>
      <c r="E11" s="165"/>
      <c r="F11" s="176" t="s">
        <v>786</v>
      </c>
      <c r="G11" s="176" t="s">
        <v>806</v>
      </c>
      <c r="H11" s="176" t="s">
        <v>788</v>
      </c>
      <c r="I11" s="176" t="s">
        <v>789</v>
      </c>
      <c r="J11" s="176" t="s">
        <v>807</v>
      </c>
      <c r="K11" s="177" t="s">
        <v>790</v>
      </c>
      <c r="L11" s="178" t="s">
        <v>791</v>
      </c>
      <c r="N11" s="176" t="s">
        <v>155</v>
      </c>
      <c r="O11" s="176" t="s">
        <v>793</v>
      </c>
      <c r="P11" s="176" t="s">
        <v>794</v>
      </c>
      <c r="Q11" s="165"/>
      <c r="R11" s="179" t="s">
        <v>795</v>
      </c>
      <c r="S11" s="179" t="s">
        <v>796</v>
      </c>
      <c r="T11" s="179" t="s">
        <v>797</v>
      </c>
      <c r="U11" s="179" t="s">
        <v>798</v>
      </c>
      <c r="V11" s="179" t="s">
        <v>799</v>
      </c>
    </row>
    <row r="12" spans="1:26" s="326" customFormat="1">
      <c r="A12" s="313" t="s">
        <v>221</v>
      </c>
      <c r="B12" s="314"/>
      <c r="C12" s="314"/>
      <c r="D12" s="314"/>
      <c r="E12" s="165"/>
      <c r="F12" s="324"/>
      <c r="G12" s="314"/>
      <c r="H12" s="314"/>
      <c r="I12" s="314"/>
      <c r="J12" s="314"/>
      <c r="K12" s="314"/>
      <c r="L12" s="314"/>
      <c r="M12" s="172"/>
      <c r="N12" s="324"/>
      <c r="O12" s="322"/>
      <c r="P12" s="322"/>
      <c r="Q12" s="165"/>
      <c r="R12" s="325"/>
      <c r="S12" s="322"/>
      <c r="T12" s="322"/>
      <c r="U12" s="322"/>
      <c r="V12" s="314"/>
    </row>
    <row r="13" spans="1:26">
      <c r="A13" s="180" t="s">
        <v>1842</v>
      </c>
      <c r="B13" s="212" t="s">
        <v>154</v>
      </c>
      <c r="C13" s="181" t="s">
        <v>1843</v>
      </c>
      <c r="D13" s="182"/>
      <c r="E13" s="165"/>
      <c r="F13" s="213" t="s">
        <v>2442</v>
      </c>
      <c r="G13" s="183" t="s">
        <v>2443</v>
      </c>
      <c r="H13" s="214">
        <v>48163076.454999961</v>
      </c>
      <c r="I13" s="184">
        <v>40631204</v>
      </c>
      <c r="J13" s="214">
        <v>48972</v>
      </c>
      <c r="K13" s="185">
        <v>4.5480628958998244E-2</v>
      </c>
      <c r="L13" s="186" t="e">
        <v>#N/A</v>
      </c>
      <c r="N13" s="215">
        <v>1.1850000000000001</v>
      </c>
      <c r="O13" s="187">
        <v>2.4</v>
      </c>
      <c r="P13" s="215">
        <v>1.08</v>
      </c>
      <c r="Q13" s="165"/>
      <c r="R13" s="188">
        <v>7.5205535864978898E-2</v>
      </c>
      <c r="S13" s="216" t="s">
        <v>157</v>
      </c>
      <c r="T13" s="188" t="s">
        <v>157</v>
      </c>
      <c r="U13" s="216" t="s">
        <v>157</v>
      </c>
      <c r="V13" s="188" t="s">
        <v>157</v>
      </c>
    </row>
    <row r="14" spans="1:26" ht="13.5" customHeight="1">
      <c r="A14" s="180" t="s">
        <v>561</v>
      </c>
      <c r="B14" s="212" t="s">
        <v>154</v>
      </c>
      <c r="C14" s="181" t="s">
        <v>571</v>
      </c>
      <c r="D14" s="182"/>
      <c r="E14" s="165"/>
      <c r="F14" s="213" t="s">
        <v>2444</v>
      </c>
      <c r="G14" s="183" t="s">
        <v>2445</v>
      </c>
      <c r="H14" s="214">
        <v>1509562.16</v>
      </c>
      <c r="I14" s="184">
        <v>1145670</v>
      </c>
      <c r="J14" s="214">
        <v>1087</v>
      </c>
      <c r="K14" s="185">
        <v>7.1188972412166941E-3</v>
      </c>
      <c r="L14" s="186" t="e">
        <v>#N/A</v>
      </c>
      <c r="N14" s="215">
        <v>1.29</v>
      </c>
      <c r="O14" s="187">
        <v>1.5039500000000001</v>
      </c>
      <c r="P14" s="215">
        <v>1.044171</v>
      </c>
      <c r="Q14" s="165"/>
      <c r="R14" s="188">
        <v>7.7519379844961239E-2</v>
      </c>
      <c r="S14" s="216">
        <v>-7.6923080000000001E-3</v>
      </c>
      <c r="T14" s="188">
        <v>4.379478E-3</v>
      </c>
      <c r="U14" s="216">
        <v>-4.7463640000000001E-2</v>
      </c>
      <c r="V14" s="188">
        <v>-5.0624960000000004E-2</v>
      </c>
    </row>
    <row r="15" spans="1:26" ht="13.5" customHeight="1">
      <c r="A15" s="180" t="s">
        <v>180</v>
      </c>
      <c r="B15" s="212" t="s">
        <v>153</v>
      </c>
      <c r="C15" s="181" t="s">
        <v>395</v>
      </c>
      <c r="D15" s="182"/>
      <c r="E15" s="165"/>
      <c r="F15" s="213" t="s">
        <v>2446</v>
      </c>
      <c r="G15" s="183" t="s">
        <v>2447</v>
      </c>
      <c r="H15" s="214">
        <v>14569.345000000001</v>
      </c>
      <c r="I15" s="184">
        <v>11918</v>
      </c>
      <c r="J15" s="214">
        <v>6</v>
      </c>
      <c r="K15" s="185">
        <v>2.6393740942028988E-4</v>
      </c>
      <c r="L15" s="186" t="e">
        <v>#N/A</v>
      </c>
      <c r="N15" s="215">
        <v>1.25</v>
      </c>
      <c r="O15" s="187">
        <v>1.3</v>
      </c>
      <c r="P15" s="215">
        <v>1.0549999999999999</v>
      </c>
      <c r="Q15" s="165"/>
      <c r="R15" s="188">
        <v>0</v>
      </c>
      <c r="S15" s="216">
        <v>0</v>
      </c>
      <c r="T15" s="188">
        <v>-7.9365080000000001E-3</v>
      </c>
      <c r="U15" s="216">
        <v>-6.579138E-3</v>
      </c>
      <c r="V15" s="188">
        <v>-4.9012010000000002E-2</v>
      </c>
    </row>
    <row r="16" spans="1:26">
      <c r="A16" s="180" t="s">
        <v>89</v>
      </c>
      <c r="B16" s="212" t="s">
        <v>154</v>
      </c>
      <c r="C16" s="181" t="s">
        <v>396</v>
      </c>
      <c r="D16" s="182"/>
      <c r="E16" s="165"/>
      <c r="F16" s="213" t="s">
        <v>2448</v>
      </c>
      <c r="G16" s="183" t="s">
        <v>2449</v>
      </c>
      <c r="H16" s="214">
        <v>2823188.2900000005</v>
      </c>
      <c r="I16" s="184">
        <v>1615038</v>
      </c>
      <c r="J16" s="214">
        <v>1118</v>
      </c>
      <c r="K16" s="185">
        <v>8.7302501391551754E-3</v>
      </c>
      <c r="L16" s="186" t="e">
        <v>#N/A</v>
      </c>
      <c r="N16" s="215">
        <v>1.7949999999999999</v>
      </c>
      <c r="O16" s="187">
        <v>1.98</v>
      </c>
      <c r="P16" s="215">
        <v>1.4950000000000001</v>
      </c>
      <c r="Q16" s="165"/>
      <c r="R16" s="188">
        <v>4.3175487465181059E-2</v>
      </c>
      <c r="S16" s="216">
        <v>2.5714290000000001E-2</v>
      </c>
      <c r="T16" s="188">
        <v>0.17703379999999999</v>
      </c>
      <c r="U16" s="216">
        <v>0.25771359999999999</v>
      </c>
      <c r="V16" s="188">
        <v>0.18309790000000001</v>
      </c>
    </row>
    <row r="17" spans="1:22">
      <c r="A17" s="180" t="s">
        <v>266</v>
      </c>
      <c r="B17" s="212" t="s">
        <v>154</v>
      </c>
      <c r="C17" s="181" t="s">
        <v>397</v>
      </c>
      <c r="D17" s="182"/>
      <c r="E17" s="165"/>
      <c r="F17" s="213" t="s">
        <v>2450</v>
      </c>
      <c r="G17" s="183" t="s">
        <v>2451</v>
      </c>
      <c r="H17" s="214">
        <v>140940627.40549994</v>
      </c>
      <c r="I17" s="184">
        <v>37674796</v>
      </c>
      <c r="J17" s="214">
        <v>46304</v>
      </c>
      <c r="K17" s="185">
        <v>0.10793596731876727</v>
      </c>
      <c r="L17" s="186" t="e">
        <v>#N/A</v>
      </c>
      <c r="N17" s="215">
        <v>3.71</v>
      </c>
      <c r="O17" s="187">
        <v>4.26</v>
      </c>
      <c r="P17" s="215">
        <v>3.18</v>
      </c>
      <c r="Q17" s="165"/>
      <c r="R17" s="188">
        <v>4.5283018867924532E-2</v>
      </c>
      <c r="S17" s="216">
        <v>-2.3684210000000001E-2</v>
      </c>
      <c r="T17" s="188">
        <v>-7.5006740000000002E-2</v>
      </c>
      <c r="U17" s="216">
        <v>0.17973729999999999</v>
      </c>
      <c r="V17" s="188">
        <v>0.15329999999999999</v>
      </c>
    </row>
    <row r="18" spans="1:22">
      <c r="A18" s="180" t="s">
        <v>127</v>
      </c>
      <c r="B18" s="212" t="s">
        <v>153</v>
      </c>
      <c r="C18" s="181" t="s">
        <v>563</v>
      </c>
      <c r="D18" s="182"/>
      <c r="E18" s="165"/>
      <c r="F18" s="213" t="s">
        <v>2452</v>
      </c>
      <c r="G18" s="183" t="s">
        <v>2453</v>
      </c>
      <c r="H18" s="214">
        <v>160303.37499999997</v>
      </c>
      <c r="I18" s="184">
        <v>282800</v>
      </c>
      <c r="J18" s="214">
        <v>74</v>
      </c>
      <c r="K18" s="185">
        <v>4.2419522360412796E-3</v>
      </c>
      <c r="L18" s="186" t="e">
        <v>#N/A</v>
      </c>
      <c r="N18" s="215">
        <v>0.56000000000000005</v>
      </c>
      <c r="O18" s="187">
        <v>0.72</v>
      </c>
      <c r="P18" s="215">
        <v>0.505</v>
      </c>
      <c r="Q18" s="165"/>
      <c r="R18" s="188">
        <v>4.4642857142857144E-2</v>
      </c>
      <c r="S18" s="216">
        <v>-5.0847459999999997E-2</v>
      </c>
      <c r="T18" s="188">
        <v>-0.15194820000000001</v>
      </c>
      <c r="U18" s="216">
        <v>0.19166509999999998</v>
      </c>
      <c r="V18" s="188">
        <v>-1.282615E-3</v>
      </c>
    </row>
    <row r="19" spans="1:22">
      <c r="A19" s="180" t="s">
        <v>105</v>
      </c>
      <c r="B19" s="212" t="s">
        <v>153</v>
      </c>
      <c r="C19" s="181" t="s">
        <v>403</v>
      </c>
      <c r="D19" s="182"/>
      <c r="E19" s="165"/>
      <c r="F19" s="213" t="s">
        <v>2454</v>
      </c>
      <c r="G19" s="183" t="s">
        <v>2455</v>
      </c>
      <c r="H19" s="214">
        <v>86201625.789300025</v>
      </c>
      <c r="I19" s="184">
        <v>24152757</v>
      </c>
      <c r="J19" s="214">
        <v>51527</v>
      </c>
      <c r="K19" s="185">
        <v>3.6267628928273919E-2</v>
      </c>
      <c r="L19" s="186" t="e">
        <v>#N/A</v>
      </c>
      <c r="N19" s="215">
        <v>3.7</v>
      </c>
      <c r="O19" s="187">
        <v>4.17</v>
      </c>
      <c r="P19" s="215">
        <v>3.46</v>
      </c>
      <c r="Q19" s="165"/>
      <c r="R19" s="188">
        <v>4.9432432432432422E-2</v>
      </c>
      <c r="S19" s="216">
        <v>8.174387E-3</v>
      </c>
      <c r="T19" s="188">
        <v>-2.4828000000000003E-2</v>
      </c>
      <c r="U19" s="216">
        <v>1.3626060000000001E-2</v>
      </c>
      <c r="V19" s="188">
        <v>7.6269160000000003E-2</v>
      </c>
    </row>
    <row r="20" spans="1:22">
      <c r="A20" s="180" t="s">
        <v>96</v>
      </c>
      <c r="B20" s="212" t="s">
        <v>153</v>
      </c>
      <c r="C20" s="181" t="s">
        <v>406</v>
      </c>
      <c r="D20" s="182"/>
      <c r="E20" s="165"/>
      <c r="F20" s="213" t="s">
        <v>2456</v>
      </c>
      <c r="G20" s="183" t="s">
        <v>2457</v>
      </c>
      <c r="H20" s="214">
        <v>1076211.8</v>
      </c>
      <c r="I20" s="184">
        <v>265717</v>
      </c>
      <c r="J20" s="214">
        <v>332</v>
      </c>
      <c r="K20" s="185">
        <v>3.4751260938357714E-3</v>
      </c>
      <c r="L20" s="186" t="e">
        <v>#N/A</v>
      </c>
      <c r="N20" s="215">
        <v>4.09</v>
      </c>
      <c r="O20" s="187">
        <v>4.67</v>
      </c>
      <c r="P20" s="215">
        <v>3.89</v>
      </c>
      <c r="Q20" s="165"/>
      <c r="R20" s="188">
        <v>6.4180929095354528E-2</v>
      </c>
      <c r="S20" s="216">
        <v>1.488834E-2</v>
      </c>
      <c r="T20" s="188">
        <v>-2.200825E-2</v>
      </c>
      <c r="U20" s="216">
        <v>0.20489429999999997</v>
      </c>
      <c r="V20" s="188">
        <v>-8.3531439999999998E-2</v>
      </c>
    </row>
    <row r="21" spans="1:22">
      <c r="A21" s="180" t="s">
        <v>31</v>
      </c>
      <c r="B21" s="212" t="s">
        <v>154</v>
      </c>
      <c r="C21" s="181" t="s">
        <v>407</v>
      </c>
      <c r="D21" s="182"/>
      <c r="E21" s="165"/>
      <c r="F21" s="213" t="s">
        <v>2458</v>
      </c>
      <c r="G21" s="183" t="s">
        <v>2459</v>
      </c>
      <c r="H21" s="214">
        <v>582171235.3499006</v>
      </c>
      <c r="I21" s="184">
        <v>54279508</v>
      </c>
      <c r="J21" s="214">
        <v>220320</v>
      </c>
      <c r="K21" s="185">
        <v>0.1135436527580653</v>
      </c>
      <c r="L21" s="186" t="e">
        <v>#N/A</v>
      </c>
      <c r="N21" s="215">
        <v>10.84</v>
      </c>
      <c r="O21" s="187">
        <v>15.37</v>
      </c>
      <c r="P21" s="215">
        <v>10.15</v>
      </c>
      <c r="Q21" s="165"/>
      <c r="R21" s="188">
        <v>3.9243542435424356E-2</v>
      </c>
      <c r="S21" s="216">
        <v>-5.1618549999999999E-2</v>
      </c>
      <c r="T21" s="188">
        <v>-0.16147130000000001</v>
      </c>
      <c r="U21" s="216">
        <v>-1.259266E-2</v>
      </c>
      <c r="V21" s="188">
        <v>0.12968080000000001</v>
      </c>
    </row>
    <row r="22" spans="1:22">
      <c r="A22" s="180" t="s">
        <v>627</v>
      </c>
      <c r="B22" s="212" t="s">
        <v>154</v>
      </c>
      <c r="C22" s="181" t="s">
        <v>629</v>
      </c>
      <c r="D22" s="182"/>
      <c r="E22" s="165"/>
      <c r="F22" s="213" t="s">
        <v>2460</v>
      </c>
      <c r="G22" s="183" t="s">
        <v>2461</v>
      </c>
      <c r="H22" s="214">
        <v>88399307.420000032</v>
      </c>
      <c r="I22" s="184">
        <v>28717101</v>
      </c>
      <c r="J22" s="214">
        <v>39885</v>
      </c>
      <c r="K22" s="185">
        <v>4.520339509815454E-2</v>
      </c>
      <c r="L22" s="186" t="e">
        <v>#N/A</v>
      </c>
      <c r="N22" s="215">
        <v>3.08</v>
      </c>
      <c r="O22" s="187">
        <v>3.605</v>
      </c>
      <c r="P22" s="215">
        <v>2.5299999999999998</v>
      </c>
      <c r="Q22" s="165"/>
      <c r="R22" s="188">
        <v>5.1948051948051945E-2</v>
      </c>
      <c r="S22" s="216">
        <v>-3.1446540000000002E-2</v>
      </c>
      <c r="T22" s="188">
        <v>4.8671119999999998E-2</v>
      </c>
      <c r="U22" s="216">
        <v>4.7903290000000001E-2</v>
      </c>
      <c r="V22" s="188">
        <v>8.3549499999999999E-2</v>
      </c>
    </row>
    <row r="23" spans="1:22">
      <c r="A23" s="180" t="s">
        <v>610</v>
      </c>
      <c r="B23" s="212" t="s">
        <v>154</v>
      </c>
      <c r="C23" s="181" t="s">
        <v>613</v>
      </c>
      <c r="D23" s="182"/>
      <c r="E23" s="165"/>
      <c r="F23" s="213" t="s">
        <v>2462</v>
      </c>
      <c r="G23" s="183" t="s">
        <v>2463</v>
      </c>
      <c r="H23" s="214">
        <v>199938376.41499999</v>
      </c>
      <c r="I23" s="184">
        <v>54501823</v>
      </c>
      <c r="J23" s="214">
        <v>76469</v>
      </c>
      <c r="K23" s="185">
        <v>7.8123510864468629E-2</v>
      </c>
      <c r="L23" s="186" t="e">
        <v>#N/A</v>
      </c>
      <c r="N23" s="215">
        <v>3.54</v>
      </c>
      <c r="O23" s="187">
        <v>4.7750000000000004</v>
      </c>
      <c r="P23" s="215">
        <v>3.4249999999999998</v>
      </c>
      <c r="Q23" s="165"/>
      <c r="R23" s="188">
        <v>7.909604519774012E-2</v>
      </c>
      <c r="S23" s="216">
        <v>-0.13868610000000001</v>
      </c>
      <c r="T23" s="188">
        <v>-0.15301139999999999</v>
      </c>
      <c r="U23" s="216">
        <v>-4.6533730000000002E-2</v>
      </c>
      <c r="V23" s="188">
        <v>2.6856029999999999E-2</v>
      </c>
    </row>
    <row r="24" spans="1:22" ht="14.25" customHeight="1">
      <c r="A24" s="180" t="s">
        <v>1001</v>
      </c>
      <c r="B24" s="212" t="s">
        <v>154</v>
      </c>
      <c r="C24" s="181" t="s">
        <v>1002</v>
      </c>
      <c r="D24" s="182"/>
      <c r="E24" s="165"/>
      <c r="F24" s="213" t="s">
        <v>2464</v>
      </c>
      <c r="G24" s="183" t="s">
        <v>2465</v>
      </c>
      <c r="H24" s="214">
        <v>33417641.447500002</v>
      </c>
      <c r="I24" s="184">
        <v>24761812</v>
      </c>
      <c r="J24" s="214">
        <v>22685</v>
      </c>
      <c r="K24" s="185">
        <v>4.3536362916568962E-2</v>
      </c>
      <c r="L24" s="186" t="e">
        <v>#N/A</v>
      </c>
      <c r="N24" s="215">
        <v>1.2849999999999999</v>
      </c>
      <c r="O24" s="187">
        <v>1.7775000000000001</v>
      </c>
      <c r="P24" s="215">
        <v>1.24</v>
      </c>
      <c r="Q24" s="165"/>
      <c r="R24" s="188">
        <v>0.10972762645914397</v>
      </c>
      <c r="S24" s="216">
        <v>-0.11379310000000001</v>
      </c>
      <c r="T24" s="188">
        <v>-0.13589609999999999</v>
      </c>
      <c r="U24" s="216">
        <v>-6.5269720000000003E-2</v>
      </c>
      <c r="V24" s="188">
        <v>-4.7484159999999997E-2</v>
      </c>
    </row>
    <row r="25" spans="1:22" ht="14.25" customHeight="1">
      <c r="A25" s="180" t="s">
        <v>64</v>
      </c>
      <c r="B25" s="212" t="s">
        <v>154</v>
      </c>
      <c r="C25" s="181" t="s">
        <v>409</v>
      </c>
      <c r="D25" s="182"/>
      <c r="E25" s="165"/>
      <c r="F25" s="213" t="s">
        <v>2466</v>
      </c>
      <c r="G25" s="183" t="s">
        <v>2467</v>
      </c>
      <c r="H25" s="214">
        <v>33924080.537500009</v>
      </c>
      <c r="I25" s="184">
        <v>66572188</v>
      </c>
      <c r="J25" s="214">
        <v>25508</v>
      </c>
      <c r="K25" s="185">
        <v>2.6708719865763893E-2</v>
      </c>
      <c r="L25" s="186" t="e">
        <v>#N/A</v>
      </c>
      <c r="N25" s="215">
        <v>0.48499999999999999</v>
      </c>
      <c r="O25" s="187">
        <v>0.81</v>
      </c>
      <c r="P25" s="215">
        <v>0.46500000000000002</v>
      </c>
      <c r="Q25" s="165"/>
      <c r="R25" s="188">
        <v>0.1134020618556701</v>
      </c>
      <c r="S25" s="216">
        <v>-0.1181818</v>
      </c>
      <c r="T25" s="188">
        <v>-0.33603520000000003</v>
      </c>
      <c r="U25" s="216">
        <v>-0.1157232</v>
      </c>
      <c r="V25" s="188">
        <v>-8.1803059999999997E-2</v>
      </c>
    </row>
    <row r="26" spans="1:22" ht="14.25" customHeight="1">
      <c r="A26" s="180" t="s">
        <v>1201</v>
      </c>
      <c r="B26" s="212" t="s">
        <v>154</v>
      </c>
      <c r="C26" s="181" t="s">
        <v>1203</v>
      </c>
      <c r="D26" s="182"/>
      <c r="E26" s="165"/>
      <c r="F26" s="213" t="s">
        <v>2468</v>
      </c>
      <c r="G26" s="183" t="s">
        <v>2469</v>
      </c>
      <c r="H26" s="214">
        <v>6855822.8849999998</v>
      </c>
      <c r="I26" s="184">
        <v>2708578</v>
      </c>
      <c r="J26" s="214">
        <v>2317</v>
      </c>
      <c r="K26" s="185">
        <v>1.9440318961606078E-2</v>
      </c>
      <c r="L26" s="186" t="e">
        <v>#N/A</v>
      </c>
      <c r="N26" s="215">
        <v>2.56</v>
      </c>
      <c r="O26" s="187">
        <v>3.07</v>
      </c>
      <c r="P26" s="215">
        <v>2.4700000000000002</v>
      </c>
      <c r="Q26" s="165"/>
      <c r="R26" s="188">
        <v>8.4375000000000006E-2</v>
      </c>
      <c r="S26" s="216">
        <v>0</v>
      </c>
      <c r="T26" s="188">
        <v>-7.9173609999999991E-2</v>
      </c>
      <c r="U26" s="216">
        <v>-5.8786160000000004E-2</v>
      </c>
      <c r="V26" s="188">
        <v>5.3938279999999998E-2</v>
      </c>
    </row>
    <row r="27" spans="1:22" ht="14.25" customHeight="1">
      <c r="A27" s="180" t="s">
        <v>109</v>
      </c>
      <c r="B27" s="212" t="s">
        <v>153</v>
      </c>
      <c r="C27" s="181" t="s">
        <v>410</v>
      </c>
      <c r="D27" s="182"/>
      <c r="E27" s="165"/>
      <c r="F27" s="213" t="s">
        <v>2470</v>
      </c>
      <c r="G27" s="183" t="s">
        <v>2471</v>
      </c>
      <c r="H27" s="214">
        <v>118759059.24680002</v>
      </c>
      <c r="I27" s="184">
        <v>33803944</v>
      </c>
      <c r="J27" s="214">
        <v>59945</v>
      </c>
      <c r="K27" s="185">
        <v>5.8545548288036924E-2</v>
      </c>
      <c r="L27" s="186" t="e">
        <v>#N/A</v>
      </c>
      <c r="N27" s="215">
        <v>3.49</v>
      </c>
      <c r="O27" s="187">
        <v>4.2750000000000004</v>
      </c>
      <c r="P27" s="215">
        <v>3.32</v>
      </c>
      <c r="Q27" s="165"/>
      <c r="R27" s="188">
        <v>7.3925501432664756E-2</v>
      </c>
      <c r="S27" s="216">
        <v>-6.9333329999999999E-2</v>
      </c>
      <c r="T27" s="188">
        <v>-9.1010750000000001E-2</v>
      </c>
      <c r="U27" s="216">
        <v>7.1200490000000005E-2</v>
      </c>
      <c r="V27" s="188">
        <v>2.367433E-2</v>
      </c>
    </row>
    <row r="28" spans="1:22" ht="14.25" customHeight="1">
      <c r="A28" s="180" t="s">
        <v>78</v>
      </c>
      <c r="B28" s="212" t="s">
        <v>154</v>
      </c>
      <c r="C28" s="181" t="s">
        <v>662</v>
      </c>
      <c r="D28" s="182"/>
      <c r="E28" s="165"/>
      <c r="F28" s="213" t="s">
        <v>2472</v>
      </c>
      <c r="G28" s="183" t="s">
        <v>2473</v>
      </c>
      <c r="H28" s="214">
        <v>601972260.01600003</v>
      </c>
      <c r="I28" s="184">
        <v>76801039</v>
      </c>
      <c r="J28" s="214">
        <v>136865</v>
      </c>
      <c r="K28" s="185">
        <v>7.22167682605874E-2</v>
      </c>
      <c r="L28" s="186" t="e">
        <v>#N/A</v>
      </c>
      <c r="N28" s="215">
        <v>7.75</v>
      </c>
      <c r="O28" s="187">
        <v>8.77</v>
      </c>
      <c r="P28" s="215">
        <v>7.375</v>
      </c>
      <c r="Q28" s="165"/>
      <c r="R28" s="188">
        <v>6.6580645161290322E-2</v>
      </c>
      <c r="S28" s="216">
        <v>-5.7177619999999998E-2</v>
      </c>
      <c r="T28" s="188">
        <v>-5.0257969999999999E-2</v>
      </c>
      <c r="U28" s="216">
        <v>1.479602E-2</v>
      </c>
      <c r="V28" s="188">
        <v>-1.1320129999999999E-2</v>
      </c>
    </row>
    <row r="29" spans="1:22" ht="14.25" customHeight="1">
      <c r="A29" s="180" t="s">
        <v>988</v>
      </c>
      <c r="B29" s="212" t="s">
        <v>153</v>
      </c>
      <c r="C29" s="492" t="s">
        <v>996</v>
      </c>
      <c r="D29" s="493"/>
      <c r="E29" s="165"/>
      <c r="F29" s="213" t="s">
        <v>2474</v>
      </c>
      <c r="G29" s="183" t="s">
        <v>2475</v>
      </c>
      <c r="H29" s="214">
        <v>3693258.1850000001</v>
      </c>
      <c r="I29" s="184">
        <v>4693886</v>
      </c>
      <c r="J29" s="214">
        <v>1386</v>
      </c>
      <c r="K29" s="185">
        <v>1.5151828451282051E-2</v>
      </c>
      <c r="L29" s="186" t="e">
        <v>#N/A</v>
      </c>
      <c r="N29" s="215">
        <v>0.77</v>
      </c>
      <c r="O29" s="187">
        <v>1</v>
      </c>
      <c r="P29" s="215">
        <v>0.755</v>
      </c>
      <c r="Q29" s="165"/>
      <c r="R29" s="188">
        <v>0.12207792207792208</v>
      </c>
      <c r="S29" s="216">
        <v>-3.7499999999999999E-2</v>
      </c>
      <c r="T29" s="188">
        <v>-0.16875810000000002</v>
      </c>
      <c r="U29" s="216">
        <v>5.6875679999999996E-3</v>
      </c>
      <c r="V29" s="188" t="s">
        <v>157</v>
      </c>
    </row>
    <row r="30" spans="1:22">
      <c r="A30" s="180" t="s">
        <v>895</v>
      </c>
      <c r="B30" s="212" t="s">
        <v>153</v>
      </c>
      <c r="C30" s="181" t="s">
        <v>966</v>
      </c>
      <c r="D30" s="182"/>
      <c r="E30" s="165"/>
      <c r="F30" s="213" t="s">
        <v>2476</v>
      </c>
      <c r="G30" s="183" t="s">
        <v>2477</v>
      </c>
      <c r="H30" s="214">
        <v>58562379.794999994</v>
      </c>
      <c r="I30" s="184">
        <v>21122489</v>
      </c>
      <c r="J30" s="214">
        <v>45582</v>
      </c>
      <c r="K30" s="185">
        <v>5.5803456886529955E-2</v>
      </c>
      <c r="L30" s="186" t="e">
        <v>#N/A</v>
      </c>
      <c r="N30" s="215">
        <v>2.84</v>
      </c>
      <c r="O30" s="187">
        <v>3.67</v>
      </c>
      <c r="P30" s="215">
        <v>2.6</v>
      </c>
      <c r="Q30" s="165"/>
      <c r="R30" s="188">
        <v>6.0563380281690136E-2</v>
      </c>
      <c r="S30" s="216">
        <v>-5.0167219999999998E-2</v>
      </c>
      <c r="T30" s="188">
        <v>-0.18613099999999999</v>
      </c>
      <c r="U30" s="216">
        <v>6.9473679999999996E-2</v>
      </c>
      <c r="V30" s="188">
        <v>6.2632859999999999E-2</v>
      </c>
    </row>
    <row r="31" spans="1:22">
      <c r="A31" s="180" t="s">
        <v>609</v>
      </c>
      <c r="B31" s="212" t="s">
        <v>153</v>
      </c>
      <c r="C31" s="181" t="s">
        <v>980</v>
      </c>
      <c r="D31" s="182"/>
      <c r="E31" s="165"/>
      <c r="F31" s="213" t="s">
        <v>2478</v>
      </c>
      <c r="G31" s="183" t="s">
        <v>2479</v>
      </c>
      <c r="H31" s="214">
        <v>1676442.4849999996</v>
      </c>
      <c r="I31" s="184">
        <v>1410503</v>
      </c>
      <c r="J31" s="214">
        <v>609</v>
      </c>
      <c r="K31" s="185">
        <v>6.1996319847638761E-3</v>
      </c>
      <c r="L31" s="186" t="e">
        <v>#N/A</v>
      </c>
      <c r="N31" s="215">
        <v>1.19</v>
      </c>
      <c r="O31" s="187">
        <v>1.5349999999999999</v>
      </c>
      <c r="P31" s="215">
        <v>1.1599999999999999</v>
      </c>
      <c r="Q31" s="165"/>
      <c r="R31" s="188">
        <v>6.0504201680672276E-2</v>
      </c>
      <c r="S31" s="216">
        <v>-2.459016E-2</v>
      </c>
      <c r="T31" s="188">
        <v>-0.16438439999999999</v>
      </c>
      <c r="U31" s="216">
        <v>0.103704</v>
      </c>
      <c r="V31" s="188">
        <v>4.7449539999999998E-2</v>
      </c>
    </row>
    <row r="32" spans="1:22">
      <c r="A32" s="180" t="s">
        <v>182</v>
      </c>
      <c r="B32" s="212" t="s">
        <v>154</v>
      </c>
      <c r="C32" s="181" t="s">
        <v>416</v>
      </c>
      <c r="D32" s="182"/>
      <c r="E32" s="165"/>
      <c r="F32" s="213" t="s">
        <v>2480</v>
      </c>
      <c r="G32" s="183" t="s">
        <v>2481</v>
      </c>
      <c r="H32" s="214">
        <v>8319916.7974999994</v>
      </c>
      <c r="I32" s="184">
        <v>12819707</v>
      </c>
      <c r="J32" s="214">
        <v>7660</v>
      </c>
      <c r="K32" s="185">
        <v>2.445452000911175E-2</v>
      </c>
      <c r="L32" s="186" t="e">
        <v>#N/A</v>
      </c>
      <c r="N32" s="215">
        <v>0.64</v>
      </c>
      <c r="O32" s="187">
        <v>0.96</v>
      </c>
      <c r="P32" s="215">
        <v>0.61499999999999999</v>
      </c>
      <c r="Q32" s="165"/>
      <c r="R32" s="188">
        <v>7.8125E-2</v>
      </c>
      <c r="S32" s="216">
        <v>-3.7593979999999999E-2</v>
      </c>
      <c r="T32" s="188">
        <v>-0.240119</v>
      </c>
      <c r="U32" s="216">
        <v>-9.6871189999999996E-2</v>
      </c>
      <c r="V32" s="188">
        <v>-6.8667519999999996E-2</v>
      </c>
    </row>
    <row r="33" spans="1:22">
      <c r="A33" s="180" t="s">
        <v>122</v>
      </c>
      <c r="B33" s="212" t="s">
        <v>154</v>
      </c>
      <c r="C33" s="181" t="s">
        <v>418</v>
      </c>
      <c r="D33" s="182"/>
      <c r="E33" s="165"/>
      <c r="F33" s="213" t="s">
        <v>2482</v>
      </c>
      <c r="G33" s="183" t="s">
        <v>2483</v>
      </c>
      <c r="H33" s="214">
        <v>2623956997.1202965</v>
      </c>
      <c r="I33" s="184">
        <v>120622135</v>
      </c>
      <c r="J33" s="214">
        <v>432141</v>
      </c>
      <c r="K33" s="185">
        <v>5.9527236133268248E-2</v>
      </c>
      <c r="L33" s="186" t="e">
        <v>#N/A</v>
      </c>
      <c r="N33" s="215">
        <v>23.36</v>
      </c>
      <c r="O33" s="187">
        <v>23.39</v>
      </c>
      <c r="P33" s="215">
        <v>15.57</v>
      </c>
      <c r="Q33" s="165"/>
      <c r="R33" s="188">
        <v>1.2842465753424657E-2</v>
      </c>
      <c r="S33" s="216">
        <v>0.1372931</v>
      </c>
      <c r="T33" s="188">
        <v>0.2067812</v>
      </c>
      <c r="U33" s="216">
        <v>0.1008005</v>
      </c>
      <c r="V33" s="188">
        <v>0.189834</v>
      </c>
    </row>
    <row r="34" spans="1:22">
      <c r="A34" s="180" t="s">
        <v>44</v>
      </c>
      <c r="B34" s="212" t="s">
        <v>154</v>
      </c>
      <c r="C34" s="181" t="s">
        <v>419</v>
      </c>
      <c r="D34" s="182"/>
      <c r="E34" s="165"/>
      <c r="F34" s="213" t="s">
        <v>2484</v>
      </c>
      <c r="G34" s="183" t="s">
        <v>2485</v>
      </c>
      <c r="H34" s="214">
        <v>49081313.780000001</v>
      </c>
      <c r="I34" s="184">
        <v>19378078</v>
      </c>
      <c r="J34" s="214">
        <v>48374</v>
      </c>
      <c r="K34" s="185">
        <v>2.5836213832637615E-2</v>
      </c>
      <c r="L34" s="186" t="e">
        <v>#N/A</v>
      </c>
      <c r="N34" s="215">
        <v>2.52</v>
      </c>
      <c r="O34" s="187">
        <v>3.63</v>
      </c>
      <c r="P34" s="215">
        <v>2.35</v>
      </c>
      <c r="Q34" s="165"/>
      <c r="R34" s="188">
        <v>8.4920634920634924E-2</v>
      </c>
      <c r="S34" s="216">
        <v>-0.1219512</v>
      </c>
      <c r="T34" s="188">
        <v>-0.23228840000000001</v>
      </c>
      <c r="U34" s="216">
        <v>-3.5225960000000001E-2</v>
      </c>
      <c r="V34" s="188">
        <v>-1.972469E-2</v>
      </c>
    </row>
    <row r="35" spans="1:22">
      <c r="A35" s="180" t="s">
        <v>27</v>
      </c>
      <c r="B35" s="212" t="s">
        <v>154</v>
      </c>
      <c r="C35" s="181" t="s">
        <v>420</v>
      </c>
      <c r="D35" s="182"/>
      <c r="E35" s="165"/>
      <c r="F35" s="213" t="s">
        <v>2486</v>
      </c>
      <c r="G35" s="183" t="s">
        <v>2487</v>
      </c>
      <c r="H35" s="214">
        <v>573045973.43059957</v>
      </c>
      <c r="I35" s="184">
        <v>136592690</v>
      </c>
      <c r="J35" s="214">
        <v>125093</v>
      </c>
      <c r="K35" s="185">
        <v>7.1226270495250044E-2</v>
      </c>
      <c r="L35" s="186" t="e">
        <v>#N/A</v>
      </c>
      <c r="N35" s="215">
        <v>4.2</v>
      </c>
      <c r="O35" s="187">
        <v>4.7649999999999997</v>
      </c>
      <c r="P35" s="215">
        <v>3.68</v>
      </c>
      <c r="Q35" s="165"/>
      <c r="R35" s="188">
        <v>5.9047619047619043E-2</v>
      </c>
      <c r="S35" s="216">
        <v>-3.2258059999999998E-2</v>
      </c>
      <c r="T35" s="188">
        <v>5.7485869999999994E-2</v>
      </c>
      <c r="U35" s="216">
        <v>9.0066889999999997E-2</v>
      </c>
      <c r="V35" s="188">
        <v>1.0015940000000001E-2</v>
      </c>
    </row>
    <row r="36" spans="1:22">
      <c r="A36" s="180" t="s">
        <v>1075</v>
      </c>
      <c r="B36" s="212" t="s">
        <v>154</v>
      </c>
      <c r="C36" s="516" t="s">
        <v>1084</v>
      </c>
      <c r="D36" s="517"/>
      <c r="E36" s="165"/>
      <c r="F36" s="213" t="s">
        <v>2488</v>
      </c>
      <c r="G36" s="183" t="s">
        <v>2489</v>
      </c>
      <c r="H36" s="214">
        <v>85750686.212500036</v>
      </c>
      <c r="I36" s="184">
        <v>73617447</v>
      </c>
      <c r="J36" s="214">
        <v>42172</v>
      </c>
      <c r="K36" s="185">
        <v>3.3703056326887568E-2</v>
      </c>
      <c r="L36" s="186" t="e">
        <v>#N/A</v>
      </c>
      <c r="N36" s="215">
        <v>1.2250000000000001</v>
      </c>
      <c r="O36" s="187">
        <v>1.395</v>
      </c>
      <c r="P36" s="215">
        <v>1.105</v>
      </c>
      <c r="Q36" s="165"/>
      <c r="R36" s="188">
        <v>6.775510204081632E-2</v>
      </c>
      <c r="S36" s="216">
        <v>2.5104600000000001E-2</v>
      </c>
      <c r="T36" s="188">
        <v>1.7957839999999999E-2</v>
      </c>
      <c r="U36" s="216" t="s">
        <v>157</v>
      </c>
      <c r="V36" s="188" t="s">
        <v>157</v>
      </c>
    </row>
    <row r="37" spans="1:22">
      <c r="A37" s="180" t="s">
        <v>183</v>
      </c>
      <c r="B37" s="212" t="s">
        <v>154</v>
      </c>
      <c r="C37" s="181" t="s">
        <v>422</v>
      </c>
      <c r="D37" s="182"/>
      <c r="E37" s="165"/>
      <c r="F37" s="213" t="s">
        <v>2490</v>
      </c>
      <c r="G37" s="183" t="s">
        <v>2491</v>
      </c>
      <c r="H37" s="214">
        <v>12232968.23</v>
      </c>
      <c r="I37" s="184">
        <v>4088395</v>
      </c>
      <c r="J37" s="214">
        <v>13182</v>
      </c>
      <c r="K37" s="185">
        <v>2.084762301032755E-2</v>
      </c>
      <c r="L37" s="186" t="e">
        <v>#N/A</v>
      </c>
      <c r="N37" s="215">
        <v>3.02</v>
      </c>
      <c r="O37" s="187">
        <v>3.8</v>
      </c>
      <c r="P37" s="215">
        <v>2.82</v>
      </c>
      <c r="Q37" s="165"/>
      <c r="R37" s="188">
        <v>6.158940397350994E-2</v>
      </c>
      <c r="S37" s="216">
        <v>0</v>
      </c>
      <c r="T37" s="188">
        <v>-4.1240529999999997E-2</v>
      </c>
      <c r="U37" s="216">
        <v>4.4864609999999999E-2</v>
      </c>
      <c r="V37" s="188">
        <v>5.2475420000000002E-2</v>
      </c>
    </row>
    <row r="38" spans="1:22">
      <c r="A38" s="180" t="s">
        <v>963</v>
      </c>
      <c r="B38" s="212" t="s">
        <v>154</v>
      </c>
      <c r="C38" s="480" t="s">
        <v>1346</v>
      </c>
      <c r="D38" s="481"/>
      <c r="E38" s="165"/>
      <c r="F38" s="213" t="s">
        <v>2492</v>
      </c>
      <c r="G38" s="183" t="s">
        <v>2493</v>
      </c>
      <c r="H38" s="214">
        <v>113780492.45409998</v>
      </c>
      <c r="I38" s="184">
        <v>21914078</v>
      </c>
      <c r="J38" s="214">
        <v>77475</v>
      </c>
      <c r="K38" s="185">
        <v>6.0672898056374672E-2</v>
      </c>
      <c r="L38" s="186" t="e">
        <v>#REF!</v>
      </c>
      <c r="N38" s="215">
        <v>5.38</v>
      </c>
      <c r="O38" s="187">
        <v>5.71</v>
      </c>
      <c r="P38" s="215">
        <v>3.47</v>
      </c>
      <c r="Q38" s="165"/>
      <c r="R38" s="188">
        <v>2.2304832713754646E-2</v>
      </c>
      <c r="S38" s="216">
        <v>5.1035909999999997E-2</v>
      </c>
      <c r="T38" s="188">
        <v>0.1243129</v>
      </c>
      <c r="U38" s="216">
        <v>0.30786350000000001</v>
      </c>
      <c r="V38" s="188" t="s">
        <v>157</v>
      </c>
    </row>
    <row r="39" spans="1:22">
      <c r="A39" s="180" t="s">
        <v>1191</v>
      </c>
      <c r="B39" s="212" t="s">
        <v>154</v>
      </c>
      <c r="C39" s="535" t="s">
        <v>1193</v>
      </c>
      <c r="D39" s="536"/>
      <c r="E39" s="165"/>
      <c r="F39" s="213" t="s">
        <v>2494</v>
      </c>
      <c r="G39" s="183" t="s">
        <v>2495</v>
      </c>
      <c r="H39" s="214">
        <v>47430697.089999974</v>
      </c>
      <c r="I39" s="184">
        <v>33335331</v>
      </c>
      <c r="J39" s="214">
        <v>45189</v>
      </c>
      <c r="K39" s="185">
        <v>5.6936194814236812E-2</v>
      </c>
      <c r="L39" s="186" t="e">
        <v>#N/A</v>
      </c>
      <c r="N39" s="215">
        <v>1.48</v>
      </c>
      <c r="O39" s="187">
        <v>1.8006854999999999</v>
      </c>
      <c r="P39" s="215">
        <v>1.2749999999999999</v>
      </c>
      <c r="Q39" s="165"/>
      <c r="R39" s="188">
        <v>5.1046452702702701E-2</v>
      </c>
      <c r="S39" s="216">
        <v>3.8596490000000004E-2</v>
      </c>
      <c r="T39" s="188">
        <v>-0.1041402</v>
      </c>
      <c r="U39" s="216" t="s">
        <v>157</v>
      </c>
      <c r="V39" s="188" t="s">
        <v>157</v>
      </c>
    </row>
    <row r="40" spans="1:22" ht="14.1" customHeight="1">
      <c r="A40" s="180" t="s">
        <v>1214</v>
      </c>
      <c r="B40" s="212" t="s">
        <v>154</v>
      </c>
      <c r="C40" s="181" t="s">
        <v>1215</v>
      </c>
      <c r="D40" s="182"/>
      <c r="E40" s="165"/>
      <c r="F40" s="213" t="s">
        <v>2496</v>
      </c>
      <c r="G40" s="183" t="s">
        <v>2497</v>
      </c>
      <c r="H40" s="214">
        <v>18041101.299999997</v>
      </c>
      <c r="I40" s="184">
        <v>6552434</v>
      </c>
      <c r="J40" s="214">
        <v>14288</v>
      </c>
      <c r="K40" s="185">
        <v>2.0236112413491412E-2</v>
      </c>
      <c r="L40" s="186" t="e">
        <v>#N/A</v>
      </c>
      <c r="N40" s="215">
        <v>2.81</v>
      </c>
      <c r="O40" s="187">
        <v>3.25</v>
      </c>
      <c r="P40" s="215">
        <v>2.2999999999999998</v>
      </c>
      <c r="Q40" s="165"/>
      <c r="R40" s="188">
        <v>5.8362989323843407E-2</v>
      </c>
      <c r="S40" s="216">
        <v>3.5714289999999997E-3</v>
      </c>
      <c r="T40" s="188">
        <v>8.7710519999999986E-2</v>
      </c>
      <c r="U40" s="216">
        <v>0.11351699999999999</v>
      </c>
      <c r="V40" s="188">
        <v>7.9176029999999994E-2</v>
      </c>
    </row>
    <row r="41" spans="1:22">
      <c r="A41" s="180" t="s">
        <v>138</v>
      </c>
      <c r="B41" s="212" t="s">
        <v>154</v>
      </c>
      <c r="C41" s="181" t="s">
        <v>431</v>
      </c>
      <c r="D41" s="182"/>
      <c r="E41" s="165"/>
      <c r="F41" s="213" t="s">
        <v>2498</v>
      </c>
      <c r="G41" s="183" t="s">
        <v>2499</v>
      </c>
      <c r="H41" s="214">
        <v>125839793.315</v>
      </c>
      <c r="I41" s="184">
        <v>30767170</v>
      </c>
      <c r="J41" s="214">
        <v>61391</v>
      </c>
      <c r="K41" s="185">
        <v>7.4039957940598491E-2</v>
      </c>
      <c r="L41" s="186" t="e">
        <v>#N/A</v>
      </c>
      <c r="N41" s="215">
        <v>4.17</v>
      </c>
      <c r="O41" s="187">
        <v>4.9000000000000004</v>
      </c>
      <c r="P41" s="215">
        <v>3.35</v>
      </c>
      <c r="Q41" s="165"/>
      <c r="R41" s="188">
        <v>2.6378896882494004E-2</v>
      </c>
      <c r="S41" s="216">
        <v>3.6990669999999996E-2</v>
      </c>
      <c r="T41" s="188">
        <v>5.8946160000000001E-3</v>
      </c>
      <c r="U41" s="216">
        <v>-1.3541190000000002E-2</v>
      </c>
      <c r="V41" s="188">
        <v>9.6862689999999987E-2</v>
      </c>
    </row>
    <row r="42" spans="1:22" ht="14.25" customHeight="1">
      <c r="A42" s="180" t="s">
        <v>94</v>
      </c>
      <c r="B42" s="212" t="s">
        <v>154</v>
      </c>
      <c r="C42" s="181" t="s">
        <v>440</v>
      </c>
      <c r="D42" s="182"/>
      <c r="E42" s="165"/>
      <c r="F42" s="213" t="s">
        <v>2500</v>
      </c>
      <c r="G42" s="183" t="s">
        <v>2501</v>
      </c>
      <c r="H42" s="214">
        <v>905591881.74699974</v>
      </c>
      <c r="I42" s="184">
        <v>384896314</v>
      </c>
      <c r="J42" s="214">
        <v>117851</v>
      </c>
      <c r="K42" s="185">
        <v>9.4836504186520412E-2</v>
      </c>
      <c r="L42" s="186" t="e">
        <v>#N/A</v>
      </c>
      <c r="N42" s="215">
        <v>2.42</v>
      </c>
      <c r="O42" s="187">
        <v>2.4649999999999999</v>
      </c>
      <c r="P42" s="215">
        <v>1.865</v>
      </c>
      <c r="Q42" s="165"/>
      <c r="R42" s="188">
        <v>4.3388429752066117E-2</v>
      </c>
      <c r="S42" s="216">
        <v>3.4188030000000001E-2</v>
      </c>
      <c r="T42" s="188">
        <v>0.2079423</v>
      </c>
      <c r="U42" s="216">
        <v>9.0768699999999994E-2</v>
      </c>
      <c r="V42" s="188">
        <v>3.9631769999999997E-2</v>
      </c>
    </row>
    <row r="43" spans="1:22" ht="14.25" customHeight="1">
      <c r="A43" s="180" t="s">
        <v>1216</v>
      </c>
      <c r="B43" s="212" t="s">
        <v>154</v>
      </c>
      <c r="C43" s="544" t="s">
        <v>1236</v>
      </c>
      <c r="D43" s="545"/>
      <c r="E43" s="165"/>
      <c r="F43" s="213" t="s">
        <v>2502</v>
      </c>
      <c r="G43" s="183" t="s">
        <v>2503</v>
      </c>
      <c r="H43" s="214">
        <v>2366537.2125000008</v>
      </c>
      <c r="I43" s="184">
        <v>2060658</v>
      </c>
      <c r="J43" s="214">
        <v>1002</v>
      </c>
      <c r="K43" s="185">
        <v>1.1428130251593591E-2</v>
      </c>
      <c r="L43" s="186" t="e">
        <v>#N/A</v>
      </c>
      <c r="N43" s="215">
        <v>1.1399999999999999</v>
      </c>
      <c r="O43" s="187">
        <v>1.7</v>
      </c>
      <c r="P43" s="215">
        <v>1.105</v>
      </c>
      <c r="Q43" s="165"/>
      <c r="R43" s="188">
        <v>7.8947368421052641E-2</v>
      </c>
      <c r="S43" s="216">
        <v>-8.8000000000000009E-2</v>
      </c>
      <c r="T43" s="188">
        <v>-0.30292590000000003</v>
      </c>
      <c r="U43" s="216" t="s">
        <v>157</v>
      </c>
      <c r="V43" s="188" t="s">
        <v>157</v>
      </c>
    </row>
    <row r="44" spans="1:22" ht="14.25" customHeight="1">
      <c r="A44" s="180" t="s">
        <v>184</v>
      </c>
      <c r="B44" s="212" t="s">
        <v>154</v>
      </c>
      <c r="C44" s="181" t="s">
        <v>442</v>
      </c>
      <c r="D44" s="182"/>
      <c r="E44" s="165"/>
      <c r="F44" s="213" t="s">
        <v>2504</v>
      </c>
      <c r="G44" s="183" t="s">
        <v>2505</v>
      </c>
      <c r="H44" s="214">
        <v>234439688.05300012</v>
      </c>
      <c r="I44" s="184">
        <v>105054563</v>
      </c>
      <c r="J44" s="214">
        <v>60510</v>
      </c>
      <c r="K44" s="185">
        <v>7.4911628845361192E-2</v>
      </c>
      <c r="L44" s="186" t="e">
        <v>#N/A</v>
      </c>
      <c r="N44" s="215">
        <v>2.3199999999999998</v>
      </c>
      <c r="O44" s="187">
        <v>2.64</v>
      </c>
      <c r="P44" s="215">
        <v>2.1349999999999998</v>
      </c>
      <c r="Q44" s="165"/>
      <c r="R44" s="188">
        <v>4.741379310344828E-2</v>
      </c>
      <c r="S44" s="216">
        <v>0</v>
      </c>
      <c r="T44" s="188">
        <v>-1.5181670000000001E-4</v>
      </c>
      <c r="U44" s="216">
        <v>0.11766510000000001</v>
      </c>
      <c r="V44" s="188">
        <v>0.11490360000000001</v>
      </c>
    </row>
    <row r="45" spans="1:22" ht="14.25" customHeight="1">
      <c r="A45" s="180" t="s">
        <v>1198</v>
      </c>
      <c r="B45" s="212" t="s">
        <v>154</v>
      </c>
      <c r="C45" s="538" t="s">
        <v>1202</v>
      </c>
      <c r="D45" s="539"/>
      <c r="E45" s="165"/>
      <c r="F45" s="213" t="s">
        <v>2506</v>
      </c>
      <c r="G45" s="183" t="s">
        <v>2507</v>
      </c>
      <c r="H45" s="214">
        <v>5829604.2199999988</v>
      </c>
      <c r="I45" s="184">
        <v>8111915</v>
      </c>
      <c r="J45" s="214">
        <v>1785</v>
      </c>
      <c r="K45" s="185">
        <v>1.5220898746736289E-2</v>
      </c>
      <c r="L45" s="186" t="e">
        <v>#N/A</v>
      </c>
      <c r="N45" s="215">
        <v>0.73499999999999999</v>
      </c>
      <c r="O45" s="187">
        <v>0.88500000000000001</v>
      </c>
      <c r="P45" s="215">
        <v>0.64500000000000002</v>
      </c>
      <c r="Q45" s="165"/>
      <c r="R45" s="188">
        <v>7.7606802721088441E-2</v>
      </c>
      <c r="S45" s="216">
        <v>-1.342282E-2</v>
      </c>
      <c r="T45" s="188">
        <v>-4.181584E-2</v>
      </c>
      <c r="U45" s="216" t="s">
        <v>157</v>
      </c>
      <c r="V45" s="188" t="s">
        <v>157</v>
      </c>
    </row>
    <row r="46" spans="1:22" ht="14.25" customHeight="1">
      <c r="A46" s="180" t="s">
        <v>188</v>
      </c>
      <c r="B46" s="212" t="s">
        <v>154</v>
      </c>
      <c r="C46" s="181" t="s">
        <v>447</v>
      </c>
      <c r="D46" s="182"/>
      <c r="E46" s="165"/>
      <c r="F46" s="213" t="s">
        <v>2508</v>
      </c>
      <c r="G46" s="183" t="s">
        <v>2509</v>
      </c>
      <c r="H46" s="214">
        <v>28177084.434999991</v>
      </c>
      <c r="I46" s="184">
        <v>14334044</v>
      </c>
      <c r="J46" s="214">
        <v>28641</v>
      </c>
      <c r="K46" s="185">
        <v>3.3783042508932201E-2</v>
      </c>
      <c r="L46" s="186" t="e">
        <v>#N/A</v>
      </c>
      <c r="N46" s="215">
        <v>2.16</v>
      </c>
      <c r="O46" s="187">
        <v>2.71</v>
      </c>
      <c r="P46" s="215">
        <v>1.675</v>
      </c>
      <c r="Q46" s="165"/>
      <c r="R46" s="188">
        <v>5.4305555555555551E-2</v>
      </c>
      <c r="S46" s="216">
        <v>0.08</v>
      </c>
      <c r="T46" s="188">
        <v>-0.1230316</v>
      </c>
      <c r="U46" s="216">
        <v>4.1556389999999999E-2</v>
      </c>
      <c r="V46" s="188">
        <v>5.2074889999999999E-2</v>
      </c>
    </row>
    <row r="47" spans="1:22" ht="14.25" customHeight="1">
      <c r="A47" s="180" t="s">
        <v>1343</v>
      </c>
      <c r="B47" s="212" t="s">
        <v>154</v>
      </c>
      <c r="C47" s="572" t="s">
        <v>1347</v>
      </c>
      <c r="D47" s="573"/>
      <c r="E47" s="165"/>
      <c r="F47" s="213" t="s">
        <v>2510</v>
      </c>
      <c r="G47" s="183" t="s">
        <v>2511</v>
      </c>
      <c r="H47" s="214">
        <v>223398772.58314595</v>
      </c>
      <c r="I47" s="184">
        <v>100625892</v>
      </c>
      <c r="J47" s="214">
        <v>70711</v>
      </c>
      <c r="K47" s="185">
        <v>8.9934007472995875E-2</v>
      </c>
      <c r="L47" s="186" t="e">
        <v>#N/A</v>
      </c>
      <c r="N47" s="215">
        <v>2.16</v>
      </c>
      <c r="O47" s="187">
        <v>2.95</v>
      </c>
      <c r="P47" s="215">
        <v>2.1</v>
      </c>
      <c r="Q47" s="165"/>
      <c r="R47" s="188">
        <v>7.0370370370370361E-2</v>
      </c>
      <c r="S47" s="216">
        <v>-0.10743800000000001</v>
      </c>
      <c r="T47" s="188">
        <v>-0.1597634</v>
      </c>
      <c r="U47" s="216">
        <v>4.0505579999999999E-2</v>
      </c>
      <c r="V47" s="188">
        <v>3.1994849999999998E-2</v>
      </c>
    </row>
    <row r="48" spans="1:22" ht="14.25" customHeight="1">
      <c r="A48" s="180" t="s">
        <v>228</v>
      </c>
      <c r="B48" s="212" t="s">
        <v>154</v>
      </c>
      <c r="C48" s="181" t="s">
        <v>448</v>
      </c>
      <c r="D48" s="182"/>
      <c r="E48" s="165"/>
      <c r="F48" s="213" t="s">
        <v>2512</v>
      </c>
      <c r="G48" s="183" t="s">
        <v>2513</v>
      </c>
      <c r="H48" s="214">
        <v>832808748.84549916</v>
      </c>
      <c r="I48" s="184">
        <v>304566715</v>
      </c>
      <c r="J48" s="214">
        <v>112245</v>
      </c>
      <c r="K48" s="185">
        <v>5.8346335166013417E-2</v>
      </c>
      <c r="L48" s="186" t="e">
        <v>#N/A</v>
      </c>
      <c r="N48" s="215">
        <v>2.75</v>
      </c>
      <c r="O48" s="187">
        <v>3.13</v>
      </c>
      <c r="P48" s="215">
        <v>2.4900000000000002</v>
      </c>
      <c r="Q48" s="165"/>
      <c r="R48" s="188">
        <v>6.0000000000000005E-2</v>
      </c>
      <c r="S48" s="216">
        <v>9.0004809999999994E-3</v>
      </c>
      <c r="T48" s="188">
        <v>-2.1191689999999997E-3</v>
      </c>
      <c r="U48" s="216">
        <v>0.13039129999999999</v>
      </c>
      <c r="V48" s="188">
        <v>-2.7863639999999999E-2</v>
      </c>
    </row>
    <row r="49" spans="1:23" ht="14.25" customHeight="1">
      <c r="A49" s="180" t="s">
        <v>5</v>
      </c>
      <c r="B49" s="212" t="s">
        <v>154</v>
      </c>
      <c r="C49" s="181" t="s">
        <v>449</v>
      </c>
      <c r="D49" s="182"/>
      <c r="E49" s="165"/>
      <c r="F49" s="213" t="s">
        <v>2514</v>
      </c>
      <c r="G49" s="183" t="s">
        <v>2515</v>
      </c>
      <c r="H49" s="214">
        <v>904418760.67310023</v>
      </c>
      <c r="I49" s="184">
        <v>217081768</v>
      </c>
      <c r="J49" s="214">
        <v>135563</v>
      </c>
      <c r="K49" s="185">
        <v>8.9355227149939612E-2</v>
      </c>
      <c r="L49" s="186" t="e">
        <v>#N/A</v>
      </c>
      <c r="N49" s="215">
        <v>4.24</v>
      </c>
      <c r="O49" s="187">
        <v>4.59</v>
      </c>
      <c r="P49" s="215">
        <v>3.125</v>
      </c>
      <c r="Q49" s="165"/>
      <c r="R49" s="188">
        <v>6.1792452830188679E-2</v>
      </c>
      <c r="S49" s="216">
        <v>4.7393360000000002E-3</v>
      </c>
      <c r="T49" s="188">
        <v>0.2524496</v>
      </c>
      <c r="U49" s="216">
        <v>8.8731829999999998E-2</v>
      </c>
      <c r="V49" s="188">
        <v>7.0756349999999996E-2</v>
      </c>
    </row>
    <row r="50" spans="1:23" ht="15" customHeight="1">
      <c r="A50" s="180" t="s">
        <v>83</v>
      </c>
      <c r="B50" s="212" t="s">
        <v>154</v>
      </c>
      <c r="C50" s="181" t="s">
        <v>453</v>
      </c>
      <c r="D50" s="182"/>
      <c r="E50" s="165"/>
      <c r="F50" s="213" t="s">
        <v>2516</v>
      </c>
      <c r="G50" s="183" t="s">
        <v>2517</v>
      </c>
      <c r="H50" s="214">
        <v>7821212.0525000012</v>
      </c>
      <c r="I50" s="184">
        <v>13039552</v>
      </c>
      <c r="J50" s="214">
        <v>1026</v>
      </c>
      <c r="K50" s="185">
        <v>5.4617402601256991E-2</v>
      </c>
      <c r="L50" s="186" t="e">
        <v>#N/A</v>
      </c>
      <c r="N50" s="215">
        <v>0.59</v>
      </c>
      <c r="O50" s="187">
        <v>0.86499999999999999</v>
      </c>
      <c r="P50" s="215">
        <v>0.57499999999999996</v>
      </c>
      <c r="Q50" s="165"/>
      <c r="R50" s="188">
        <v>7.2033898305084748E-2</v>
      </c>
      <c r="S50" s="216">
        <v>-9.9236640000000001E-2</v>
      </c>
      <c r="T50" s="188">
        <v>-0.22927869999999997</v>
      </c>
      <c r="U50" s="216">
        <v>1.3278000000000002E-2</v>
      </c>
      <c r="V50" s="188">
        <v>-1.8745100000000001E-2</v>
      </c>
      <c r="W50" s="172" t="s">
        <v>1249</v>
      </c>
    </row>
    <row r="51" spans="1:23" ht="14.25" customHeight="1">
      <c r="A51" s="180" t="s">
        <v>282</v>
      </c>
      <c r="B51" s="212" t="s">
        <v>154</v>
      </c>
      <c r="C51" s="181" t="s">
        <v>1003</v>
      </c>
      <c r="D51" s="182"/>
      <c r="E51" s="165"/>
      <c r="F51" s="213" t="s">
        <v>2518</v>
      </c>
      <c r="G51" s="183" t="s">
        <v>2519</v>
      </c>
      <c r="H51" s="214">
        <v>4768902.4450000012</v>
      </c>
      <c r="I51" s="184">
        <v>7874028</v>
      </c>
      <c r="J51" s="214">
        <v>624</v>
      </c>
      <c r="K51" s="185">
        <v>5.3685719295283138E-2</v>
      </c>
      <c r="L51" s="186" t="e">
        <v>#N/A</v>
      </c>
      <c r="N51" s="215">
        <v>0.61499999999999999</v>
      </c>
      <c r="O51" s="187">
        <v>0.84499999999999997</v>
      </c>
      <c r="P51" s="215">
        <v>0.58499999999999996</v>
      </c>
      <c r="Q51" s="165"/>
      <c r="R51" s="188">
        <v>9.7560975609756101E-2</v>
      </c>
      <c r="S51" s="216">
        <v>-8.2089549999999997E-2</v>
      </c>
      <c r="T51" s="188">
        <v>-0.1763554</v>
      </c>
      <c r="U51" s="216">
        <v>-3.3515259999999998E-2</v>
      </c>
      <c r="V51" s="188">
        <v>-5.1452980000000002E-2</v>
      </c>
    </row>
    <row r="52" spans="1:23" ht="14.25" customHeight="1">
      <c r="A52" s="180" t="s">
        <v>387</v>
      </c>
      <c r="B52" s="212" t="s">
        <v>154</v>
      </c>
      <c r="C52" s="181" t="s">
        <v>413</v>
      </c>
      <c r="D52" s="182"/>
      <c r="E52" s="165"/>
      <c r="F52" s="213" t="s">
        <v>2520</v>
      </c>
      <c r="G52" s="183" t="s">
        <v>2521</v>
      </c>
      <c r="H52" s="214">
        <v>659221508.55819988</v>
      </c>
      <c r="I52" s="184">
        <v>353954585</v>
      </c>
      <c r="J52" s="214">
        <v>128189</v>
      </c>
      <c r="K52" s="185">
        <v>7.743931262614312E-2</v>
      </c>
      <c r="L52" s="186" t="e">
        <v>#N/A</v>
      </c>
      <c r="N52" s="215">
        <v>1.87</v>
      </c>
      <c r="O52" s="187">
        <v>2.13</v>
      </c>
      <c r="P52" s="215">
        <v>1.6425000000000001</v>
      </c>
      <c r="Q52" s="165"/>
      <c r="R52" s="188">
        <v>6.4171122994652399E-2</v>
      </c>
      <c r="S52" s="216">
        <v>-1.9731099999999998E-2</v>
      </c>
      <c r="T52" s="188">
        <v>2.859658E-2</v>
      </c>
      <c r="U52" s="216">
        <v>0.15647729999999999</v>
      </c>
      <c r="V52" s="188">
        <v>-2.42904E-2</v>
      </c>
    </row>
    <row r="53" spans="1:23" ht="14.25" customHeight="1">
      <c r="A53" s="180" t="s">
        <v>1011</v>
      </c>
      <c r="B53" s="212" t="s">
        <v>154</v>
      </c>
      <c r="C53" s="181" t="s">
        <v>1012</v>
      </c>
      <c r="D53" s="182"/>
      <c r="E53" s="165"/>
      <c r="F53" s="213" t="s">
        <v>2522</v>
      </c>
      <c r="G53" s="183" t="s">
        <v>2523</v>
      </c>
      <c r="H53" s="214">
        <v>63367391.68500001</v>
      </c>
      <c r="I53" s="184">
        <v>25104444</v>
      </c>
      <c r="J53" s="214">
        <v>39310</v>
      </c>
      <c r="K53" s="185">
        <v>3.7729016090715321E-2</v>
      </c>
      <c r="L53" s="186" t="e">
        <v>#N/A</v>
      </c>
      <c r="N53" s="215">
        <v>2.5</v>
      </c>
      <c r="O53" s="187">
        <v>2.89</v>
      </c>
      <c r="P53" s="215">
        <v>2.2599999999999998</v>
      </c>
      <c r="Q53" s="165"/>
      <c r="R53" s="188">
        <v>6.5040000000000014E-2</v>
      </c>
      <c r="S53" s="216">
        <v>-4.580153E-2</v>
      </c>
      <c r="T53" s="188">
        <v>1.2245850000000001E-2</v>
      </c>
      <c r="U53" s="216">
        <v>3.9766349999999999E-2</v>
      </c>
      <c r="V53" s="188">
        <v>9.1854969999999994E-2</v>
      </c>
    </row>
    <row r="54" spans="1:23" ht="14.25" customHeight="1">
      <c r="A54" s="180" t="s">
        <v>1096</v>
      </c>
      <c r="B54" s="212" t="s">
        <v>153</v>
      </c>
      <c r="C54" s="181" t="s">
        <v>1098</v>
      </c>
      <c r="D54" s="182"/>
      <c r="E54" s="165"/>
      <c r="F54" s="213" t="s">
        <v>2524</v>
      </c>
      <c r="G54" s="183" t="s">
        <v>2525</v>
      </c>
      <c r="H54" s="214">
        <v>53452.84</v>
      </c>
      <c r="I54" s="184">
        <v>43656</v>
      </c>
      <c r="J54" s="214">
        <v>26</v>
      </c>
      <c r="K54" s="185">
        <v>2.735139947807399E-4</v>
      </c>
      <c r="L54" s="186" t="e">
        <v>#N/A</v>
      </c>
      <c r="N54" s="215">
        <v>1.2</v>
      </c>
      <c r="O54" s="187">
        <v>1.4450000000000001</v>
      </c>
      <c r="P54" s="215">
        <v>1</v>
      </c>
      <c r="Q54" s="165"/>
      <c r="R54" s="188">
        <v>2.5000000000000001E-2</v>
      </c>
      <c r="S54" s="216">
        <v>0</v>
      </c>
      <c r="T54" s="188">
        <v>-0.10089909999999999</v>
      </c>
      <c r="U54" s="216">
        <v>-5.0519369999999994E-3</v>
      </c>
      <c r="V54" s="188">
        <v>5.8124100000000005E-3</v>
      </c>
    </row>
    <row r="55" spans="1:23" s="323" customFormat="1">
      <c r="A55" s="313" t="s">
        <v>222</v>
      </c>
      <c r="B55" s="314"/>
      <c r="C55" s="314"/>
      <c r="D55" s="314"/>
      <c r="E55" s="165"/>
      <c r="F55" s="316"/>
      <c r="G55" s="316"/>
      <c r="H55" s="317"/>
      <c r="I55" s="317"/>
      <c r="J55" s="317"/>
      <c r="K55" s="318"/>
      <c r="L55" s="319"/>
      <c r="M55" s="172"/>
      <c r="N55" s="320"/>
      <c r="O55" s="320"/>
      <c r="P55" s="320"/>
      <c r="Q55" s="165"/>
      <c r="R55" s="321"/>
      <c r="S55" s="322"/>
      <c r="T55" s="322"/>
      <c r="U55" s="322"/>
      <c r="V55" s="314"/>
    </row>
    <row r="56" spans="1:23" s="207" customFormat="1">
      <c r="A56" s="180" t="s">
        <v>145</v>
      </c>
      <c r="B56" s="212" t="s">
        <v>153</v>
      </c>
      <c r="C56" s="181" t="s">
        <v>455</v>
      </c>
      <c r="D56" s="182"/>
      <c r="E56" s="165"/>
      <c r="F56" s="213" t="s">
        <v>2526</v>
      </c>
      <c r="G56" s="183" t="s">
        <v>2527</v>
      </c>
      <c r="H56" s="214">
        <v>6929944.8600000003</v>
      </c>
      <c r="I56" s="184">
        <v>22839819</v>
      </c>
      <c r="J56" s="214">
        <v>1874</v>
      </c>
      <c r="K56" s="185">
        <v>3.1791654555463802E-2</v>
      </c>
      <c r="L56" s="186" t="e">
        <v>#N/A</v>
      </c>
      <c r="M56" s="172"/>
      <c r="N56" s="215">
        <v>0.29499999999999998</v>
      </c>
      <c r="O56" s="187">
        <v>0.34</v>
      </c>
      <c r="P56" s="215">
        <v>0.245</v>
      </c>
      <c r="Q56" s="165"/>
      <c r="R56" s="188">
        <v>0</v>
      </c>
      <c r="S56" s="216">
        <v>-7.8125E-2</v>
      </c>
      <c r="T56" s="188">
        <v>-6.205128E-2</v>
      </c>
      <c r="U56" s="216">
        <v>8.2971609999999987E-2</v>
      </c>
      <c r="V56" s="188">
        <v>-0.26574229999999999</v>
      </c>
    </row>
    <row r="57" spans="1:23" s="207" customFormat="1">
      <c r="A57" s="180" t="s">
        <v>1252</v>
      </c>
      <c r="B57" s="212" t="s">
        <v>153</v>
      </c>
      <c r="C57" s="550" t="s">
        <v>1260</v>
      </c>
      <c r="D57" s="551"/>
      <c r="E57" s="310"/>
      <c r="F57" s="213" t="s">
        <v>2528</v>
      </c>
      <c r="G57" s="183" t="s">
        <v>2529</v>
      </c>
      <c r="H57" s="394">
        <v>492947.87000000005</v>
      </c>
      <c r="I57" s="189">
        <v>587146</v>
      </c>
      <c r="J57" s="394">
        <v>61</v>
      </c>
      <c r="K57" s="396">
        <v>9.492545156942039E-3</v>
      </c>
      <c r="L57" s="220" t="e">
        <v>#N/A</v>
      </c>
      <c r="M57" s="232"/>
      <c r="N57" s="215">
        <v>0.93500000000000005</v>
      </c>
      <c r="O57" s="187">
        <v>1.2</v>
      </c>
      <c r="P57" s="215">
        <v>0.755</v>
      </c>
      <c r="Q57" s="310"/>
      <c r="R57" s="188">
        <v>5.7754010695187152E-2</v>
      </c>
      <c r="S57" s="216">
        <v>0.1845067</v>
      </c>
      <c r="T57" s="188">
        <v>-0.1376752</v>
      </c>
      <c r="U57" s="216" t="s">
        <v>157</v>
      </c>
      <c r="V57" s="188" t="s">
        <v>157</v>
      </c>
    </row>
    <row r="58" spans="1:23" s="207" customFormat="1">
      <c r="A58" s="180" t="s">
        <v>833</v>
      </c>
      <c r="B58" s="212" t="s">
        <v>153</v>
      </c>
      <c r="C58" s="391" t="s">
        <v>839</v>
      </c>
      <c r="D58" s="392"/>
      <c r="E58" s="310"/>
      <c r="F58" s="213" t="s">
        <v>2530</v>
      </c>
      <c r="G58" s="183" t="s">
        <v>2531</v>
      </c>
      <c r="H58" s="394">
        <v>45414605.595000021</v>
      </c>
      <c r="I58" s="189">
        <v>10943759</v>
      </c>
      <c r="J58" s="394">
        <v>33627</v>
      </c>
      <c r="K58" s="396">
        <v>6.8892470677022533E-2</v>
      </c>
      <c r="L58" s="220" t="e">
        <v>#N/A</v>
      </c>
      <c r="M58" s="232"/>
      <c r="N58" s="215">
        <v>4.08</v>
      </c>
      <c r="O58" s="187">
        <v>4.84</v>
      </c>
      <c r="P58" s="215">
        <v>3.03</v>
      </c>
      <c r="Q58" s="310"/>
      <c r="R58" s="188">
        <v>0</v>
      </c>
      <c r="S58" s="216">
        <v>-1.449275E-2</v>
      </c>
      <c r="T58" s="188">
        <v>6.8062829999999991E-2</v>
      </c>
      <c r="U58" s="216">
        <v>7.2203920000000005E-2</v>
      </c>
      <c r="V58" s="188">
        <v>-0.1976851</v>
      </c>
    </row>
    <row r="59" spans="1:23" s="315" customFormat="1">
      <c r="A59" s="313" t="s">
        <v>802</v>
      </c>
      <c r="B59" s="314"/>
      <c r="C59" s="314"/>
      <c r="D59" s="314"/>
      <c r="E59" s="165"/>
      <c r="F59" s="316"/>
      <c r="G59" s="316"/>
      <c r="H59" s="317"/>
      <c r="I59" s="317"/>
      <c r="J59" s="317"/>
      <c r="K59" s="318"/>
      <c r="L59" s="319"/>
      <c r="M59" s="172"/>
      <c r="N59" s="320"/>
      <c r="O59" s="320"/>
      <c r="P59" s="320"/>
      <c r="Q59" s="165"/>
      <c r="R59" s="321"/>
      <c r="S59" s="322"/>
      <c r="T59" s="322"/>
      <c r="U59" s="322"/>
      <c r="V59" s="314"/>
    </row>
    <row r="60" spans="1:23">
      <c r="A60" s="180" t="s">
        <v>156</v>
      </c>
      <c r="B60" s="212" t="s">
        <v>72</v>
      </c>
      <c r="C60" s="181" t="s">
        <v>472</v>
      </c>
      <c r="D60" s="182"/>
      <c r="E60" s="165"/>
      <c r="F60" s="213" t="s">
        <v>157</v>
      </c>
      <c r="G60" s="183" t="s">
        <v>157</v>
      </c>
      <c r="H60" s="214">
        <v>0</v>
      </c>
      <c r="I60" s="184">
        <v>0</v>
      </c>
      <c r="J60" s="214">
        <v>0</v>
      </c>
      <c r="K60" s="185" t="s">
        <v>157</v>
      </c>
      <c r="L60" s="186" t="e">
        <v>#N/A</v>
      </c>
      <c r="N60" s="215">
        <v>90928.220617166924</v>
      </c>
      <c r="O60" s="187">
        <v>92161.62605150303</v>
      </c>
      <c r="P60" s="215">
        <v>77659.969688543861</v>
      </c>
      <c r="Q60" s="165"/>
      <c r="R60" s="188"/>
      <c r="S60" s="216">
        <v>-7.3262726513487249E-3</v>
      </c>
      <c r="T60" s="188">
        <v>9.562095267419346E-2</v>
      </c>
      <c r="U60" s="216">
        <v>0.10679135496202097</v>
      </c>
      <c r="V60" s="188">
        <v>7.0115288105991436E-2</v>
      </c>
    </row>
    <row r="61" spans="1:23">
      <c r="A61" s="180" t="s">
        <v>162</v>
      </c>
      <c r="B61" s="212" t="s">
        <v>72</v>
      </c>
      <c r="C61" s="181" t="s">
        <v>566</v>
      </c>
      <c r="D61" s="182"/>
      <c r="E61" s="165"/>
      <c r="F61" s="213" t="s">
        <v>157</v>
      </c>
      <c r="G61" s="183" t="s">
        <v>157</v>
      </c>
      <c r="H61" s="214">
        <v>0</v>
      </c>
      <c r="I61" s="184">
        <v>0</v>
      </c>
      <c r="J61" s="214">
        <v>0</v>
      </c>
      <c r="K61" s="185" t="s">
        <v>157</v>
      </c>
      <c r="L61" s="186" t="e">
        <v>#N/A</v>
      </c>
      <c r="N61" s="215">
        <v>9299.5313492601999</v>
      </c>
      <c r="O61" s="187">
        <v>97.028519712951351</v>
      </c>
      <c r="P61" s="215">
        <v>82.58978672554764</v>
      </c>
      <c r="Q61" s="165"/>
      <c r="R61" s="188"/>
      <c r="S61" s="216">
        <v>-1.3081992404862982E-2</v>
      </c>
      <c r="T61" s="188">
        <v>-1.1221671874611806E-2</v>
      </c>
      <c r="U61" s="216">
        <v>3.0018637605438547E-2</v>
      </c>
      <c r="V61" s="188">
        <v>2.4003957713885082E-2</v>
      </c>
    </row>
    <row r="62" spans="1:23">
      <c r="A62" s="180" t="s">
        <v>173</v>
      </c>
      <c r="B62" s="212" t="s">
        <v>72</v>
      </c>
      <c r="C62" s="181" t="s">
        <v>473</v>
      </c>
      <c r="D62" s="182"/>
      <c r="E62" s="165"/>
      <c r="F62" s="213" t="s">
        <v>157</v>
      </c>
      <c r="G62" s="183" t="s">
        <v>157</v>
      </c>
      <c r="H62" s="214">
        <v>0</v>
      </c>
      <c r="I62" s="184">
        <v>0</v>
      </c>
      <c r="J62" s="214">
        <v>0</v>
      </c>
      <c r="K62" s="185" t="s">
        <v>157</v>
      </c>
      <c r="L62" s="186" t="e">
        <v>#N/A</v>
      </c>
      <c r="N62" s="215">
        <v>61226.7117589716</v>
      </c>
      <c r="O62" s="187">
        <v>628.92946459548966</v>
      </c>
      <c r="P62" s="215">
        <v>494.23626689606107</v>
      </c>
      <c r="Q62" s="165"/>
      <c r="R62" s="188"/>
      <c r="S62" s="216">
        <v>2.262867639410775E-2</v>
      </c>
      <c r="T62" s="188">
        <v>6.3199605103649303E-2</v>
      </c>
      <c r="U62" s="216">
        <v>7.3126087379326021E-2</v>
      </c>
      <c r="V62" s="188">
        <v>3.9676302552590803E-2</v>
      </c>
    </row>
    <row r="63" spans="1:23">
      <c r="A63" s="180" t="s">
        <v>174</v>
      </c>
      <c r="B63" s="212" t="s">
        <v>72</v>
      </c>
      <c r="C63" s="181" t="s">
        <v>474</v>
      </c>
      <c r="D63" s="182"/>
      <c r="E63" s="165"/>
      <c r="F63" s="213" t="s">
        <v>157</v>
      </c>
      <c r="G63" s="183" t="s">
        <v>157</v>
      </c>
      <c r="H63" s="214">
        <v>0</v>
      </c>
      <c r="I63" s="184">
        <v>0</v>
      </c>
      <c r="J63" s="214">
        <v>0</v>
      </c>
      <c r="K63" s="185" t="s">
        <v>157</v>
      </c>
      <c r="L63" s="186" t="e">
        <v>#N/A</v>
      </c>
      <c r="N63" s="215">
        <v>664.07756055218283</v>
      </c>
      <c r="O63" s="187">
        <v>6.8432765514480876</v>
      </c>
      <c r="P63" s="215">
        <v>5.0970115474260567</v>
      </c>
      <c r="Q63" s="165"/>
      <c r="R63" s="188"/>
      <c r="S63" s="216">
        <v>-2.8031753942195235E-2</v>
      </c>
      <c r="T63" s="188">
        <v>0.13884694331452177</v>
      </c>
      <c r="U63" s="216">
        <v>0.15073955858365062</v>
      </c>
      <c r="V63" s="188">
        <v>6.7102680701359052E-2</v>
      </c>
    </row>
    <row r="64" spans="1:23">
      <c r="A64" s="180" t="s">
        <v>165</v>
      </c>
      <c r="B64" s="212" t="s">
        <v>72</v>
      </c>
      <c r="C64" s="181" t="s">
        <v>470</v>
      </c>
      <c r="D64" s="182"/>
      <c r="E64" s="165"/>
      <c r="F64" s="213" t="s">
        <v>157</v>
      </c>
      <c r="G64" s="183" t="s">
        <v>157</v>
      </c>
      <c r="H64" s="214">
        <v>0</v>
      </c>
      <c r="I64" s="184">
        <v>0</v>
      </c>
      <c r="J64" s="214">
        <v>0</v>
      </c>
      <c r="K64" s="185" t="s">
        <v>157</v>
      </c>
      <c r="L64" s="186" t="e">
        <v>#N/A</v>
      </c>
      <c r="N64" s="215">
        <v>169.84172000000001</v>
      </c>
      <c r="O64" s="187">
        <v>0</v>
      </c>
      <c r="P64" s="215">
        <v>0</v>
      </c>
      <c r="Q64" s="165"/>
      <c r="R64" s="188"/>
      <c r="S64" s="216">
        <v>0</v>
      </c>
      <c r="T64" s="188">
        <v>0</v>
      </c>
      <c r="U64" s="216">
        <v>3.7925015306841114E-3</v>
      </c>
      <c r="V64" s="188">
        <v>2.8695505556113554E-2</v>
      </c>
    </row>
    <row r="65" spans="1:22">
      <c r="A65" s="180" t="s">
        <v>166</v>
      </c>
      <c r="B65" s="212" t="s">
        <v>72</v>
      </c>
      <c r="C65" s="181" t="s">
        <v>471</v>
      </c>
      <c r="D65" s="182"/>
      <c r="E65" s="165"/>
      <c r="F65" s="213" t="s">
        <v>157</v>
      </c>
      <c r="G65" s="183" t="s">
        <v>157</v>
      </c>
      <c r="H65" s="214">
        <v>0</v>
      </c>
      <c r="I65" s="184">
        <v>0</v>
      </c>
      <c r="J65" s="214">
        <v>0</v>
      </c>
      <c r="K65" s="185" t="s">
        <v>157</v>
      </c>
      <c r="L65" s="186" t="e">
        <v>#N/A</v>
      </c>
      <c r="N65" s="215">
        <v>169.96931000000001</v>
      </c>
      <c r="O65" s="187">
        <v>0</v>
      </c>
      <c r="P65" s="215">
        <v>0</v>
      </c>
      <c r="Q65" s="165"/>
      <c r="R65" s="188"/>
      <c r="S65" s="216">
        <v>0</v>
      </c>
      <c r="T65" s="188">
        <v>0</v>
      </c>
      <c r="U65" s="216">
        <v>4.1921846995154333E-3</v>
      </c>
      <c r="V65" s="188">
        <v>2.9782261374598828E-2</v>
      </c>
    </row>
    <row r="66" spans="1:22" ht="11.25" customHeight="1">
      <c r="A66" s="190"/>
      <c r="C66" s="190"/>
      <c r="D66" s="190"/>
      <c r="E66" s="165"/>
      <c r="F66" s="191"/>
      <c r="G66" s="191"/>
    </row>
    <row r="67" spans="1:22" ht="19.5" customHeight="1">
      <c r="A67" s="639" t="s">
        <v>808</v>
      </c>
      <c r="B67" s="639"/>
      <c r="C67" s="639"/>
      <c r="D67" s="639"/>
      <c r="E67" s="639"/>
      <c r="F67" s="639"/>
      <c r="G67" s="639"/>
      <c r="H67" s="639"/>
      <c r="I67" s="639"/>
      <c r="J67" s="639"/>
      <c r="K67" s="639"/>
      <c r="L67" s="639"/>
      <c r="M67" s="639"/>
      <c r="N67" s="639"/>
      <c r="O67" s="639"/>
      <c r="P67" s="639"/>
      <c r="Q67" s="639"/>
      <c r="R67" s="639"/>
      <c r="S67" s="639"/>
      <c r="T67" s="639"/>
      <c r="U67" s="639"/>
      <c r="V67" s="639"/>
    </row>
    <row r="68" spans="1:22" ht="11.25" customHeight="1">
      <c r="A68" s="639"/>
      <c r="B68" s="639"/>
      <c r="C68" s="639"/>
      <c r="D68" s="639"/>
      <c r="E68" s="639"/>
      <c r="F68" s="639"/>
      <c r="G68" s="639"/>
      <c r="H68" s="639"/>
      <c r="I68" s="639"/>
      <c r="J68" s="639"/>
      <c r="K68" s="639"/>
      <c r="L68" s="639"/>
      <c r="M68" s="639"/>
      <c r="N68" s="639"/>
      <c r="O68" s="639"/>
      <c r="P68" s="639"/>
      <c r="Q68" s="639"/>
      <c r="R68" s="639"/>
      <c r="S68" s="639"/>
      <c r="T68" s="639"/>
      <c r="U68" s="639"/>
      <c r="V68" s="639"/>
    </row>
    <row r="69" spans="1:22">
      <c r="A69" s="192" t="s">
        <v>2532</v>
      </c>
      <c r="C69" s="193"/>
      <c r="D69" s="194"/>
      <c r="E69" s="194"/>
    </row>
    <row r="70" spans="1:22" ht="11.25" customHeight="1">
      <c r="A70" s="190"/>
    </row>
    <row r="72" spans="1:22" ht="18.75">
      <c r="A72" s="195" t="s">
        <v>804</v>
      </c>
    </row>
    <row r="112" spans="1:15">
      <c r="A112" s="191"/>
      <c r="B112" s="191"/>
      <c r="C112" s="191"/>
      <c r="D112" s="208"/>
      <c r="E112" s="208"/>
      <c r="F112" s="191"/>
      <c r="G112" s="191"/>
      <c r="H112" s="191"/>
      <c r="I112" s="191"/>
      <c r="J112" s="191"/>
      <c r="K112" s="191"/>
      <c r="L112" s="191"/>
      <c r="M112" s="191"/>
      <c r="N112" s="191"/>
      <c r="O112" s="191"/>
    </row>
    <row r="113" spans="1:15">
      <c r="A113" s="191"/>
      <c r="B113" s="191"/>
      <c r="C113" s="191"/>
      <c r="D113" s="208"/>
      <c r="E113" s="208"/>
      <c r="F113" s="191"/>
      <c r="G113" s="191"/>
      <c r="H113" s="191"/>
      <c r="I113" s="191"/>
      <c r="J113" s="191"/>
      <c r="K113" s="191"/>
      <c r="L113" s="191"/>
      <c r="M113" s="191"/>
      <c r="N113" s="191"/>
      <c r="O113" s="191"/>
    </row>
    <row r="114" spans="1:15">
      <c r="A114" s="191"/>
      <c r="B114" s="190"/>
      <c r="C114" s="190"/>
      <c r="D114" s="209"/>
      <c r="E114" s="209"/>
      <c r="F114" s="191"/>
      <c r="G114" s="191"/>
      <c r="H114" s="191"/>
      <c r="I114" s="191"/>
      <c r="J114" s="191"/>
      <c r="K114" s="191"/>
      <c r="L114" s="191"/>
      <c r="M114" s="191"/>
      <c r="N114" s="191"/>
      <c r="O114" s="191"/>
    </row>
    <row r="115" spans="1:15">
      <c r="A115" s="190"/>
      <c r="B115" s="190"/>
      <c r="C115" s="190"/>
      <c r="D115" s="209"/>
      <c r="E115" s="209"/>
      <c r="F115" s="191"/>
      <c r="G115" s="191"/>
      <c r="H115" s="191"/>
      <c r="I115" s="191"/>
      <c r="J115" s="191"/>
      <c r="K115" s="191"/>
      <c r="L115" s="191"/>
      <c r="M115" s="191"/>
      <c r="N115" s="191"/>
      <c r="O115" s="191"/>
    </row>
    <row r="116" spans="1:15">
      <c r="A116" s="193"/>
      <c r="B116" s="193"/>
      <c r="C116" s="193"/>
      <c r="D116" s="194"/>
      <c r="E116" s="194"/>
    </row>
    <row r="117" spans="1:15">
      <c r="A117" s="193"/>
      <c r="B117" s="193"/>
      <c r="C117" s="193"/>
      <c r="D117" s="194"/>
      <c r="E117" s="194"/>
    </row>
    <row r="118" spans="1:15">
      <c r="A118" s="193"/>
      <c r="B118" s="193"/>
      <c r="C118" s="193"/>
      <c r="D118" s="194"/>
      <c r="E118" s="194"/>
    </row>
    <row r="119" spans="1:15">
      <c r="A119" s="193"/>
      <c r="B119" s="194"/>
      <c r="C119" s="193"/>
      <c r="D119" s="194"/>
      <c r="E119" s="194"/>
    </row>
    <row r="120" spans="1:15">
      <c r="A120" s="194"/>
      <c r="B120" s="194"/>
      <c r="C120" s="193"/>
      <c r="D120" s="194"/>
      <c r="E120" s="194"/>
    </row>
    <row r="121" spans="1:15">
      <c r="A121" s="194"/>
      <c r="B121" s="193"/>
      <c r="C121" s="210"/>
      <c r="D121" s="211"/>
      <c r="E121" s="211"/>
    </row>
    <row r="122" spans="1:15">
      <c r="A122" s="193"/>
      <c r="B122" s="193"/>
      <c r="C122" s="193"/>
      <c r="D122" s="194"/>
      <c r="E122" s="194"/>
    </row>
    <row r="123" spans="1:15">
      <c r="A123" s="193"/>
      <c r="B123" s="193"/>
      <c r="C123" s="193"/>
      <c r="D123" s="194"/>
      <c r="E123" s="194"/>
    </row>
    <row r="124" spans="1:15" ht="13.5" customHeight="1">
      <c r="A124" s="193"/>
      <c r="B124" s="193"/>
      <c r="C124" s="193"/>
      <c r="D124" s="194"/>
      <c r="E124" s="194"/>
    </row>
    <row r="125" spans="1:15">
      <c r="A125" s="193"/>
      <c r="B125" s="193"/>
      <c r="C125" s="193"/>
      <c r="D125" s="194"/>
      <c r="E125" s="194"/>
    </row>
    <row r="126" spans="1:15">
      <c r="A126" s="193"/>
      <c r="B126" s="193"/>
      <c r="C126" s="193"/>
      <c r="D126" s="194"/>
      <c r="E126" s="194"/>
    </row>
    <row r="127" spans="1:15">
      <c r="A127" s="193"/>
      <c r="B127" s="194"/>
      <c r="C127" s="193"/>
      <c r="D127" s="194"/>
      <c r="E127" s="194"/>
    </row>
    <row r="128" spans="1:15">
      <c r="A128" s="194"/>
      <c r="B128" s="194"/>
      <c r="C128" s="193"/>
      <c r="D128" s="194"/>
      <c r="E128" s="194"/>
    </row>
    <row r="129" spans="1:5">
      <c r="A129" s="194"/>
      <c r="B129" s="193"/>
      <c r="C129" s="193"/>
      <c r="D129" s="194"/>
      <c r="E129" s="194"/>
    </row>
    <row r="130" spans="1:5">
      <c r="A130" s="193"/>
      <c r="B130" s="193"/>
      <c r="C130" s="193"/>
      <c r="D130" s="194"/>
      <c r="E130" s="194"/>
    </row>
    <row r="131" spans="1:5">
      <c r="A131" s="193"/>
      <c r="B131" s="193"/>
      <c r="C131" s="193"/>
      <c r="D131" s="194"/>
      <c r="E131" s="194"/>
    </row>
    <row r="132" spans="1:5">
      <c r="A132" s="193"/>
      <c r="B132" s="193"/>
      <c r="C132" s="193"/>
      <c r="D132" s="194"/>
      <c r="E132" s="194"/>
    </row>
    <row r="133" spans="1:5">
      <c r="A133" s="193"/>
      <c r="B133" s="193"/>
      <c r="C133" s="193"/>
      <c r="D133" s="194"/>
      <c r="E133" s="194"/>
    </row>
    <row r="134" spans="1:5">
      <c r="A134" s="193"/>
      <c r="B134" s="193"/>
      <c r="C134" s="193"/>
      <c r="D134" s="194"/>
      <c r="E134" s="194"/>
    </row>
    <row r="135" spans="1:5">
      <c r="A135" s="193"/>
      <c r="B135" s="194"/>
      <c r="C135" s="193"/>
      <c r="D135" s="194"/>
      <c r="E135" s="194"/>
    </row>
    <row r="136" spans="1:5">
      <c r="A136" s="194"/>
      <c r="B136" s="194"/>
      <c r="C136" s="193"/>
      <c r="D136" s="194"/>
      <c r="E136" s="194"/>
    </row>
    <row r="137" spans="1:5">
      <c r="A137" s="194"/>
      <c r="B137" s="193"/>
      <c r="C137" s="193"/>
      <c r="D137" s="194"/>
      <c r="E137" s="194"/>
    </row>
    <row r="138" spans="1:5">
      <c r="A138" s="193"/>
      <c r="B138" s="193"/>
      <c r="C138" s="193"/>
      <c r="D138" s="194"/>
      <c r="E138" s="194"/>
    </row>
    <row r="139" spans="1:5">
      <c r="A139" s="193"/>
      <c r="B139" s="193"/>
      <c r="C139" s="193"/>
      <c r="D139" s="194"/>
      <c r="E139" s="194"/>
    </row>
    <row r="140" spans="1:5">
      <c r="A140" s="193"/>
      <c r="B140" s="193"/>
      <c r="C140" s="193"/>
      <c r="D140" s="194"/>
      <c r="E140" s="194"/>
    </row>
    <row r="141" spans="1:5">
      <c r="A141" s="193"/>
      <c r="B141" s="193"/>
      <c r="C141" s="193"/>
      <c r="D141" s="194"/>
      <c r="E141" s="194"/>
    </row>
    <row r="142" spans="1:5">
      <c r="A142" s="193"/>
      <c r="B142" s="193"/>
      <c r="C142" s="193"/>
      <c r="D142" s="194"/>
      <c r="E142" s="194"/>
    </row>
    <row r="143" spans="1:5">
      <c r="A143" s="193"/>
      <c r="B143" s="194"/>
      <c r="C143" s="193"/>
      <c r="D143" s="194"/>
      <c r="E143" s="194"/>
    </row>
    <row r="144" spans="1:5">
      <c r="A144" s="194"/>
      <c r="B144" s="194"/>
      <c r="C144" s="193"/>
      <c r="D144" s="194"/>
      <c r="E144" s="194"/>
    </row>
    <row r="145" spans="1:5">
      <c r="A145" s="194"/>
      <c r="B145" s="193"/>
      <c r="C145" s="193"/>
      <c r="D145" s="194"/>
      <c r="E145" s="194"/>
    </row>
    <row r="146" spans="1:5">
      <c r="A146" s="193"/>
      <c r="B146" s="193"/>
      <c r="C146" s="193"/>
      <c r="D146" s="194"/>
      <c r="E146" s="194"/>
    </row>
    <row r="147" spans="1:5">
      <c r="A147" s="193"/>
      <c r="B147" s="193"/>
      <c r="C147" s="193"/>
      <c r="D147" s="194"/>
      <c r="E147" s="194"/>
    </row>
    <row r="148" spans="1:5">
      <c r="A148" s="193"/>
      <c r="B148" s="193"/>
      <c r="C148" s="193"/>
      <c r="D148" s="194"/>
      <c r="E148" s="194"/>
    </row>
    <row r="149" spans="1:5">
      <c r="A149" s="193"/>
      <c r="B149" s="193"/>
      <c r="C149" s="193"/>
      <c r="D149" s="194"/>
      <c r="E149" s="194"/>
    </row>
    <row r="150" spans="1:5">
      <c r="A150" s="193"/>
      <c r="B150" s="193"/>
      <c r="C150" s="193"/>
      <c r="D150" s="194"/>
      <c r="E150" s="194"/>
    </row>
    <row r="151" spans="1:5">
      <c r="A151" s="193"/>
      <c r="B151" s="194"/>
      <c r="C151" s="193"/>
      <c r="D151" s="194"/>
      <c r="E151" s="194"/>
    </row>
    <row r="152" spans="1:5">
      <c r="A152" s="194"/>
      <c r="B152" s="194"/>
      <c r="C152" s="193"/>
      <c r="D152" s="194"/>
      <c r="E152" s="194"/>
    </row>
    <row r="153" spans="1:5">
      <c r="A153" s="194"/>
      <c r="B153" s="193"/>
      <c r="C153" s="193"/>
      <c r="D153" s="194"/>
      <c r="E153" s="194"/>
    </row>
    <row r="154" spans="1:5">
      <c r="A154" s="193"/>
      <c r="B154" s="193"/>
      <c r="C154" s="193"/>
      <c r="D154" s="194"/>
      <c r="E154" s="194"/>
    </row>
    <row r="155" spans="1:5">
      <c r="A155" s="193"/>
      <c r="B155" s="193"/>
      <c r="C155" s="193"/>
      <c r="D155" s="194"/>
      <c r="E155" s="194"/>
    </row>
    <row r="156" spans="1:5">
      <c r="A156" s="193"/>
      <c r="B156" s="193"/>
      <c r="C156" s="193"/>
      <c r="D156" s="194"/>
      <c r="E156" s="194"/>
    </row>
    <row r="157" spans="1:5">
      <c r="A157" s="193"/>
      <c r="B157" s="193"/>
      <c r="C157" s="193"/>
      <c r="D157" s="194"/>
      <c r="E157" s="194"/>
    </row>
    <row r="158" spans="1:5">
      <c r="A158" s="193"/>
      <c r="C158" s="193"/>
      <c r="D158" s="194"/>
      <c r="E158" s="194"/>
    </row>
    <row r="159" spans="1:5">
      <c r="C159" s="193"/>
      <c r="D159" s="194"/>
      <c r="E159" s="194"/>
    </row>
    <row r="160" spans="1:5">
      <c r="C160" s="193"/>
      <c r="D160" s="194"/>
      <c r="E160" s="194"/>
    </row>
    <row r="161" spans="3:5">
      <c r="C161" s="193"/>
      <c r="D161" s="194"/>
      <c r="E161" s="194"/>
    </row>
  </sheetData>
  <mergeCells count="2">
    <mergeCell ref="C11:D11"/>
    <mergeCell ref="A67:V68"/>
  </mergeCells>
  <printOptions horizontalCentered="1"/>
  <pageMargins left="0" right="0" top="0" bottom="0" header="0.15748031496062992" footer="3.937007874015748E-2"/>
  <pageSetup paperSize="9" scale="65" fitToHeight="0" pageOrder="overThenDown" orientation="landscape" r:id="rId1"/>
  <headerFooter alignWithMargins="0"/>
  <rowBreaks count="1" manualBreakCount="1">
    <brk id="38" max="21"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99CCFF"/>
    <pageSetUpPr fitToPage="1"/>
  </sheetPr>
  <dimension ref="A1:Z119"/>
  <sheetViews>
    <sheetView showGridLines="0" view="pageBreakPreview" zoomScale="115" zoomScaleNormal="85" zoomScaleSheetLayoutView="115" zoomScalePageLayoutView="55" workbookViewId="0">
      <selection sqref="A1:XFD1048576"/>
    </sheetView>
  </sheetViews>
  <sheetFormatPr defaultColWidth="9" defaultRowHeight="15"/>
  <cols>
    <col min="1" max="1" width="9" style="155" customWidth="1"/>
    <col min="2" max="2" width="5.5" style="155" customWidth="1"/>
    <col min="3" max="3" width="11" style="155" customWidth="1"/>
    <col min="4" max="4" width="30.75" style="166" customWidth="1"/>
    <col min="5" max="5" width="0.5" style="166" customWidth="1"/>
    <col min="6" max="6" width="7.5" style="155" customWidth="1"/>
    <col min="7" max="7" width="8.125" style="155" customWidth="1"/>
    <col min="8" max="8" width="11.875" style="155" customWidth="1"/>
    <col min="9" max="9" width="10.625" style="155" customWidth="1"/>
    <col min="10" max="11" width="8.5" style="155" customWidth="1"/>
    <col min="12" max="12" width="7.625" style="155" hidden="1" customWidth="1"/>
    <col min="13" max="13" width="0.5" style="155" customWidth="1"/>
    <col min="14" max="14" width="9" style="155"/>
    <col min="15" max="15" width="11" style="155" customWidth="1"/>
    <col min="16" max="16" width="9" style="155"/>
    <col min="17" max="17" width="0.5" style="155" customWidth="1"/>
    <col min="18" max="18" width="10.375" style="155" customWidth="1"/>
    <col min="19" max="16384" width="9" style="155"/>
  </cols>
  <sheetData>
    <row r="1" spans="1:26" s="154" customFormat="1">
      <c r="A1" s="173"/>
      <c r="B1" s="173"/>
      <c r="C1" s="173"/>
      <c r="D1" s="174"/>
      <c r="E1" s="173"/>
      <c r="F1" s="173"/>
      <c r="G1" s="173"/>
      <c r="H1" s="173"/>
      <c r="I1" s="173"/>
      <c r="J1" s="173"/>
      <c r="K1" s="173"/>
      <c r="L1" s="173"/>
      <c r="M1" s="173"/>
      <c r="N1" s="173"/>
      <c r="O1" s="173"/>
      <c r="P1" s="173"/>
      <c r="Q1" s="173"/>
      <c r="R1" s="173"/>
      <c r="S1" s="173"/>
      <c r="T1" s="173"/>
      <c r="U1" s="173"/>
      <c r="V1" s="173"/>
    </row>
    <row r="2" spans="1:26" s="154" customFormat="1">
      <c r="A2" s="306"/>
      <c r="B2" s="306"/>
      <c r="C2" s="306"/>
      <c r="D2" s="307"/>
      <c r="E2" s="306"/>
      <c r="F2" s="306"/>
      <c r="G2" s="306"/>
      <c r="H2" s="306"/>
      <c r="I2" s="306"/>
      <c r="J2" s="306"/>
      <c r="K2" s="306"/>
      <c r="L2" s="306"/>
      <c r="M2" s="306"/>
      <c r="N2" s="306"/>
      <c r="O2" s="306"/>
      <c r="P2" s="306"/>
      <c r="Q2" s="306"/>
      <c r="R2" s="306"/>
      <c r="S2" s="306"/>
      <c r="T2" s="306"/>
      <c r="U2" s="306"/>
      <c r="V2" s="306"/>
    </row>
    <row r="3" spans="1:26" s="154" customFormat="1" ht="14.45" customHeight="1">
      <c r="A3" s="306"/>
      <c r="B3" s="306"/>
      <c r="C3" s="306"/>
      <c r="D3" s="308"/>
      <c r="E3" s="308"/>
      <c r="F3" s="308"/>
      <c r="G3" s="308"/>
      <c r="H3" s="308"/>
      <c r="I3" s="308"/>
      <c r="J3" s="308"/>
      <c r="K3" s="308"/>
      <c r="L3" s="308"/>
      <c r="M3" s="306"/>
      <c r="N3" s="306"/>
      <c r="O3" s="306"/>
      <c r="P3" s="306"/>
      <c r="Q3" s="306"/>
      <c r="R3" s="306"/>
      <c r="S3" s="306"/>
      <c r="T3" s="306"/>
      <c r="U3" s="306"/>
      <c r="V3" s="306"/>
    </row>
    <row r="4" spans="1:26" s="154" customFormat="1" ht="14.45" customHeight="1">
      <c r="A4" s="306"/>
      <c r="B4" s="306"/>
      <c r="C4" s="306"/>
      <c r="D4" s="308"/>
      <c r="E4" s="308"/>
      <c r="F4" s="308"/>
      <c r="G4" s="308"/>
      <c r="H4" s="308"/>
      <c r="I4" s="308"/>
      <c r="J4" s="308"/>
      <c r="K4" s="308"/>
      <c r="L4" s="308"/>
      <c r="M4" s="306"/>
      <c r="N4" s="306"/>
      <c r="O4" s="306"/>
      <c r="P4" s="306"/>
      <c r="Q4" s="306"/>
      <c r="R4" s="306"/>
      <c r="S4" s="306"/>
      <c r="T4" s="306"/>
      <c r="U4" s="306"/>
      <c r="V4" s="306"/>
    </row>
    <row r="5" spans="1:26" s="154" customFormat="1" ht="14.45" customHeight="1">
      <c r="A5" s="306"/>
      <c r="B5" s="306"/>
      <c r="C5" s="306"/>
      <c r="D5" s="308"/>
      <c r="E5" s="308"/>
      <c r="F5" s="308"/>
      <c r="G5" s="308"/>
      <c r="H5" s="308"/>
      <c r="I5" s="308"/>
      <c r="J5" s="308"/>
      <c r="K5" s="308"/>
      <c r="L5" s="308"/>
      <c r="M5" s="306"/>
      <c r="N5" s="306"/>
      <c r="O5" s="306"/>
      <c r="P5" s="306"/>
      <c r="Q5" s="306"/>
      <c r="R5" s="306"/>
      <c r="S5" s="306"/>
      <c r="T5" s="306"/>
      <c r="U5" s="306"/>
      <c r="V5" s="306"/>
    </row>
    <row r="6" spans="1:26" s="154" customFormat="1" ht="14.45" customHeight="1">
      <c r="A6" s="306"/>
      <c r="B6" s="306"/>
      <c r="C6" s="306"/>
      <c r="D6" s="308"/>
      <c r="E6" s="308"/>
      <c r="F6" s="308"/>
      <c r="G6" s="308"/>
      <c r="H6" s="308"/>
      <c r="I6" s="308"/>
      <c r="J6" s="308"/>
      <c r="K6" s="308"/>
      <c r="L6" s="308"/>
      <c r="M6" s="306"/>
      <c r="N6" s="306"/>
      <c r="O6" s="306"/>
      <c r="P6" s="306"/>
      <c r="Q6" s="306"/>
      <c r="R6" s="306"/>
      <c r="S6" s="306"/>
      <c r="T6" s="306"/>
      <c r="U6" s="306"/>
      <c r="V6" s="306"/>
    </row>
    <row r="7" spans="1:26" ht="11.25" customHeight="1">
      <c r="A7" s="306"/>
      <c r="B7" s="306"/>
      <c r="C7" s="306"/>
      <c r="D7" s="306"/>
      <c r="E7" s="306"/>
      <c r="F7" s="306"/>
      <c r="G7" s="306"/>
      <c r="H7" s="306"/>
      <c r="I7" s="306"/>
      <c r="J7" s="306"/>
      <c r="K7" s="306"/>
      <c r="L7" s="306"/>
      <c r="M7" s="306"/>
      <c r="N7" s="306"/>
      <c r="O7" s="306"/>
      <c r="P7" s="306"/>
      <c r="Q7" s="306"/>
      <c r="R7" s="306"/>
      <c r="S7" s="306"/>
      <c r="T7" s="306"/>
      <c r="U7" s="306"/>
      <c r="V7" s="306"/>
    </row>
    <row r="8" spans="1:26" ht="11.25" customHeight="1">
      <c r="A8" s="306"/>
      <c r="B8" s="306"/>
      <c r="C8" s="306"/>
      <c r="D8" s="306"/>
      <c r="E8" s="306"/>
      <c r="F8" s="306"/>
      <c r="G8" s="306"/>
      <c r="H8" s="306"/>
      <c r="I8" s="306"/>
      <c r="J8" s="306"/>
      <c r="K8" s="306"/>
      <c r="L8" s="306"/>
      <c r="M8" s="306"/>
      <c r="N8" s="306"/>
      <c r="O8" s="306"/>
      <c r="P8" s="306"/>
      <c r="Q8" s="306"/>
      <c r="R8" s="431"/>
      <c r="S8" s="306"/>
      <c r="T8" s="306"/>
      <c r="U8" s="306"/>
      <c r="V8" s="306"/>
    </row>
    <row r="9" spans="1:26" s="165" customFormat="1" ht="18" customHeight="1">
      <c r="A9" s="163" t="s">
        <v>2533</v>
      </c>
      <c r="V9" s="164" t="s">
        <v>2344</v>
      </c>
    </row>
    <row r="10" spans="1:26" s="305" customFormat="1" ht="18.75">
      <c r="A10" s="309" t="s">
        <v>809</v>
      </c>
      <c r="E10" s="310"/>
      <c r="F10" s="309" t="s">
        <v>778</v>
      </c>
      <c r="M10" s="165"/>
      <c r="N10" s="309" t="s">
        <v>779</v>
      </c>
      <c r="Q10" s="165"/>
      <c r="R10" s="309" t="s">
        <v>780</v>
      </c>
      <c r="W10" s="311"/>
      <c r="X10" s="311"/>
      <c r="Y10" s="311"/>
      <c r="Z10" s="311"/>
    </row>
    <row r="11" spans="1:26" ht="47.25" customHeight="1">
      <c r="A11" s="175" t="s">
        <v>781</v>
      </c>
      <c r="B11" s="175" t="s">
        <v>782</v>
      </c>
      <c r="C11" s="624" t="s">
        <v>783</v>
      </c>
      <c r="D11" s="625"/>
      <c r="E11" s="197"/>
      <c r="F11" s="176" t="s">
        <v>829</v>
      </c>
      <c r="G11" s="176" t="s">
        <v>806</v>
      </c>
      <c r="H11" s="176" t="s">
        <v>788</v>
      </c>
      <c r="I11" s="176" t="s">
        <v>789</v>
      </c>
      <c r="J11" s="176" t="s">
        <v>807</v>
      </c>
      <c r="K11" s="176" t="s">
        <v>790</v>
      </c>
      <c r="L11" s="205" t="s">
        <v>791</v>
      </c>
      <c r="M11" s="165"/>
      <c r="N11" s="176" t="s">
        <v>155</v>
      </c>
      <c r="O11" s="176" t="s">
        <v>793</v>
      </c>
      <c r="P11" s="176" t="s">
        <v>794</v>
      </c>
      <c r="Q11" s="165"/>
      <c r="R11" s="179" t="s">
        <v>795</v>
      </c>
      <c r="S11" s="179" t="s">
        <v>796</v>
      </c>
      <c r="T11" s="179" t="s">
        <v>797</v>
      </c>
      <c r="U11" s="179" t="s">
        <v>798</v>
      </c>
      <c r="V11" s="179" t="s">
        <v>799</v>
      </c>
    </row>
    <row r="12" spans="1:26" s="312" customFormat="1" ht="14.25" customHeight="1">
      <c r="A12" s="300" t="s">
        <v>263</v>
      </c>
      <c r="B12" s="301"/>
      <c r="C12" s="301"/>
      <c r="D12" s="301"/>
      <c r="E12" s="197"/>
      <c r="F12" s="302"/>
      <c r="G12" s="301"/>
      <c r="H12" s="301"/>
      <c r="I12" s="301"/>
      <c r="J12" s="301"/>
      <c r="K12" s="301"/>
      <c r="L12" s="301"/>
      <c r="M12" s="165"/>
      <c r="N12" s="302"/>
      <c r="O12" s="303"/>
      <c r="P12" s="303"/>
      <c r="Q12" s="165"/>
      <c r="R12" s="304"/>
      <c r="S12" s="303"/>
      <c r="T12" s="303"/>
      <c r="U12" s="303"/>
      <c r="V12" s="301"/>
    </row>
    <row r="13" spans="1:26" ht="14.25" customHeight="1">
      <c r="A13" s="180" t="s">
        <v>88</v>
      </c>
      <c r="B13" s="204" t="s">
        <v>154</v>
      </c>
      <c r="C13" s="181" t="s">
        <v>394</v>
      </c>
      <c r="D13" s="182"/>
      <c r="E13" s="197"/>
      <c r="F13" s="199" t="s">
        <v>2534</v>
      </c>
      <c r="G13" s="183">
        <v>-112.01392624999809</v>
      </c>
      <c r="H13" s="200">
        <v>796595209.28939855</v>
      </c>
      <c r="I13" s="184">
        <v>87178306</v>
      </c>
      <c r="J13" s="200">
        <v>161847</v>
      </c>
      <c r="K13" s="185">
        <v>7.03633911444939E-2</v>
      </c>
      <c r="L13" s="186" t="e">
        <v>#N/A</v>
      </c>
      <c r="M13" s="165"/>
      <c r="N13" s="187">
        <v>8.99</v>
      </c>
      <c r="O13" s="202">
        <v>11.45</v>
      </c>
      <c r="P13" s="187">
        <v>8.6649999999999991</v>
      </c>
      <c r="Q13" s="165"/>
      <c r="R13" s="203">
        <v>6.1179087875417135E-2</v>
      </c>
      <c r="S13" s="188">
        <v>-0.10099999999999999</v>
      </c>
      <c r="T13" s="203">
        <v>-0.1421182</v>
      </c>
      <c r="U13" s="188">
        <v>5.232764E-3</v>
      </c>
      <c r="V13" s="203">
        <v>3.3130199999999999E-2</v>
      </c>
    </row>
    <row r="14" spans="1:26" ht="14.25" customHeight="1">
      <c r="A14" s="180" t="s">
        <v>838</v>
      </c>
      <c r="B14" s="204" t="s">
        <v>154</v>
      </c>
      <c r="C14" s="181" t="s">
        <v>851</v>
      </c>
      <c r="D14" s="182"/>
      <c r="E14" s="197"/>
      <c r="F14" s="199" t="s">
        <v>2535</v>
      </c>
      <c r="G14" s="183">
        <v>-188.60838190999985</v>
      </c>
      <c r="H14" s="200">
        <v>452268449.52799994</v>
      </c>
      <c r="I14" s="184">
        <v>74031146</v>
      </c>
      <c r="J14" s="200">
        <v>104936</v>
      </c>
      <c r="K14" s="185">
        <v>5.1271381989713261E-2</v>
      </c>
      <c r="L14" s="186" t="e">
        <v>#N/A</v>
      </c>
      <c r="M14" s="165"/>
      <c r="N14" s="187">
        <v>6.08</v>
      </c>
      <c r="O14" s="202">
        <v>7.4946900000000003</v>
      </c>
      <c r="P14" s="187">
        <v>5.95</v>
      </c>
      <c r="Q14" s="165"/>
      <c r="R14" s="203">
        <v>6.5789473684210523E-2</v>
      </c>
      <c r="S14" s="188">
        <v>-3.1847130000000001E-2</v>
      </c>
      <c r="T14" s="203">
        <v>-0.1344061</v>
      </c>
      <c r="U14" s="188">
        <v>5.3889269999999996E-2</v>
      </c>
      <c r="V14" s="203">
        <v>3.5332450000000001E-2</v>
      </c>
    </row>
    <row r="15" spans="1:26" ht="14.25" customHeight="1">
      <c r="A15" s="180" t="s">
        <v>1097</v>
      </c>
      <c r="B15" s="204" t="s">
        <v>154</v>
      </c>
      <c r="C15" s="480" t="s">
        <v>1099</v>
      </c>
      <c r="D15" s="481"/>
      <c r="E15" s="197"/>
      <c r="F15" s="199" t="s">
        <v>2536</v>
      </c>
      <c r="G15" s="183">
        <v>8.1136440000000007</v>
      </c>
      <c r="H15" s="200">
        <v>3098639.0474999999</v>
      </c>
      <c r="I15" s="184">
        <v>1849376</v>
      </c>
      <c r="J15" s="200">
        <v>849</v>
      </c>
      <c r="K15" s="185">
        <v>2.2849635332940047E-2</v>
      </c>
      <c r="L15" s="186" t="e">
        <v>#N/A</v>
      </c>
      <c r="M15" s="165"/>
      <c r="N15" s="187">
        <v>1.7549999999999999</v>
      </c>
      <c r="O15" s="202">
        <v>1.79</v>
      </c>
      <c r="P15" s="187">
        <v>1.05</v>
      </c>
      <c r="Q15" s="165"/>
      <c r="R15" s="203">
        <v>0</v>
      </c>
      <c r="S15" s="188">
        <v>4.1543029999999995E-2</v>
      </c>
      <c r="T15" s="203">
        <v>0.22727269999999999</v>
      </c>
      <c r="U15" s="188">
        <v>1.2942510000000001E-2</v>
      </c>
      <c r="V15" s="203" t="s">
        <v>157</v>
      </c>
    </row>
    <row r="16" spans="1:26">
      <c r="A16" s="180" t="s">
        <v>82</v>
      </c>
      <c r="B16" s="204" t="s">
        <v>154</v>
      </c>
      <c r="C16" s="181" t="s">
        <v>452</v>
      </c>
      <c r="D16" s="182"/>
      <c r="E16" s="197"/>
      <c r="F16" s="199" t="s">
        <v>2537</v>
      </c>
      <c r="G16" s="183">
        <v>-2953.6926554400025</v>
      </c>
      <c r="H16" s="200">
        <v>1564294404.2995002</v>
      </c>
      <c r="I16" s="184">
        <v>115432827</v>
      </c>
      <c r="J16" s="200">
        <v>226606</v>
      </c>
      <c r="K16" s="185">
        <v>3.8205602815630874E-2</v>
      </c>
      <c r="L16" s="186" t="e">
        <v>#N/A</v>
      </c>
      <c r="M16" s="165"/>
      <c r="N16" s="187">
        <v>13.26</v>
      </c>
      <c r="O16" s="202">
        <v>15.23</v>
      </c>
      <c r="P16" s="187">
        <v>12.26</v>
      </c>
      <c r="Q16" s="165"/>
      <c r="R16" s="203">
        <v>4.3740573152337855E-2</v>
      </c>
      <c r="S16" s="188">
        <v>-7.5313809999999995E-2</v>
      </c>
      <c r="T16" s="203">
        <v>-9.013531E-3</v>
      </c>
      <c r="U16" s="188">
        <v>3.0899940000000001E-2</v>
      </c>
      <c r="V16" s="203">
        <v>6.0591030000000004E-2</v>
      </c>
    </row>
    <row r="17" spans="1:22" s="312" customFormat="1">
      <c r="A17" s="300" t="s">
        <v>802</v>
      </c>
      <c r="B17" s="299"/>
      <c r="C17" s="299"/>
      <c r="D17" s="299"/>
      <c r="E17" s="197"/>
      <c r="F17" s="300"/>
      <c r="G17" s="301"/>
      <c r="H17" s="301"/>
      <c r="I17" s="301"/>
      <c r="J17" s="301"/>
      <c r="K17" s="301"/>
      <c r="L17" s="301"/>
      <c r="M17" s="165"/>
      <c r="N17" s="300"/>
      <c r="O17" s="300"/>
      <c r="P17" s="299"/>
      <c r="Q17" s="165"/>
      <c r="R17" s="300"/>
      <c r="S17" s="299"/>
      <c r="T17" s="299"/>
      <c r="U17" s="299"/>
      <c r="V17" s="299"/>
    </row>
    <row r="18" spans="1:22">
      <c r="A18" s="180" t="s">
        <v>156</v>
      </c>
      <c r="B18" s="204" t="s">
        <v>72</v>
      </c>
      <c r="C18" s="181" t="s">
        <v>472</v>
      </c>
      <c r="D18" s="182"/>
      <c r="E18" s="197"/>
      <c r="F18" s="199"/>
      <c r="G18" s="183"/>
      <c r="H18" s="199"/>
      <c r="I18" s="183"/>
      <c r="J18" s="201"/>
      <c r="K18" s="189"/>
      <c r="L18" s="189"/>
      <c r="M18" s="165"/>
      <c r="N18" s="187">
        <v>90928.220617166924</v>
      </c>
      <c r="O18" s="202">
        <v>92161.62605150303</v>
      </c>
      <c r="P18" s="187">
        <v>77659.969688543861</v>
      </c>
      <c r="Q18" s="165"/>
      <c r="R18" s="203"/>
      <c r="S18" s="188">
        <v>-7.3262726513487249E-3</v>
      </c>
      <c r="T18" s="203">
        <v>9.562095267419346E-2</v>
      </c>
      <c r="U18" s="188">
        <v>0.10679135496202097</v>
      </c>
      <c r="V18" s="203">
        <v>7.0115288105991436E-2</v>
      </c>
    </row>
    <row r="19" spans="1:22">
      <c r="A19" s="180" t="s">
        <v>162</v>
      </c>
      <c r="B19" s="204" t="s">
        <v>72</v>
      </c>
      <c r="C19" s="181" t="s">
        <v>566</v>
      </c>
      <c r="D19" s="182"/>
      <c r="E19" s="197"/>
      <c r="F19" s="199"/>
      <c r="G19" s="183"/>
      <c r="H19" s="199"/>
      <c r="I19" s="183"/>
      <c r="J19" s="201"/>
      <c r="K19" s="189"/>
      <c r="L19" s="189"/>
      <c r="M19" s="165"/>
      <c r="N19" s="187">
        <v>9299.5313492601999</v>
      </c>
      <c r="O19" s="202">
        <v>97.028519712951351</v>
      </c>
      <c r="P19" s="187">
        <v>82.58978672554764</v>
      </c>
      <c r="Q19" s="165"/>
      <c r="R19" s="203"/>
      <c r="S19" s="188">
        <v>-1.3081992404862982E-2</v>
      </c>
      <c r="T19" s="203">
        <v>-1.1221671874611806E-2</v>
      </c>
      <c r="U19" s="188">
        <v>3.0018637605438547E-2</v>
      </c>
      <c r="V19" s="203">
        <v>2.4003957713885082E-2</v>
      </c>
    </row>
    <row r="20" spans="1:22">
      <c r="A20" s="180" t="s">
        <v>173</v>
      </c>
      <c r="B20" s="204" t="s">
        <v>72</v>
      </c>
      <c r="C20" s="181" t="s">
        <v>473</v>
      </c>
      <c r="D20" s="182"/>
      <c r="E20" s="197"/>
      <c r="F20" s="199"/>
      <c r="G20" s="183"/>
      <c r="H20" s="199"/>
      <c r="I20" s="183"/>
      <c r="J20" s="201"/>
      <c r="K20" s="189"/>
      <c r="L20" s="189"/>
      <c r="M20" s="165"/>
      <c r="N20" s="187">
        <v>61226.7117589716</v>
      </c>
      <c r="O20" s="202">
        <v>628.92946459548966</v>
      </c>
      <c r="P20" s="187">
        <v>494.23626689606107</v>
      </c>
      <c r="Q20" s="165"/>
      <c r="R20" s="203"/>
      <c r="S20" s="188">
        <v>2.262867639410775E-2</v>
      </c>
      <c r="T20" s="203">
        <v>6.3199605103649303E-2</v>
      </c>
      <c r="U20" s="188">
        <v>7.3126087379326021E-2</v>
      </c>
      <c r="V20" s="203">
        <v>3.9676302552590803E-2</v>
      </c>
    </row>
    <row r="21" spans="1:22">
      <c r="A21" s="180" t="s">
        <v>174</v>
      </c>
      <c r="B21" s="204" t="s">
        <v>72</v>
      </c>
      <c r="C21" s="181" t="s">
        <v>474</v>
      </c>
      <c r="D21" s="182"/>
      <c r="E21" s="197"/>
      <c r="F21" s="199"/>
      <c r="G21" s="183"/>
      <c r="H21" s="199"/>
      <c r="I21" s="183"/>
      <c r="J21" s="201"/>
      <c r="K21" s="189"/>
      <c r="L21" s="189"/>
      <c r="M21" s="165"/>
      <c r="N21" s="187">
        <v>664.07756055218283</v>
      </c>
      <c r="O21" s="202">
        <v>6.8432765514480876</v>
      </c>
      <c r="P21" s="187">
        <v>5.0970115474260567</v>
      </c>
      <c r="Q21" s="165"/>
      <c r="R21" s="203"/>
      <c r="S21" s="188">
        <v>-2.8031753942195235E-2</v>
      </c>
      <c r="T21" s="203">
        <v>0.13884694331452177</v>
      </c>
      <c r="U21" s="188">
        <v>0.15073955858365062</v>
      </c>
      <c r="V21" s="203">
        <v>6.7102680701359052E-2</v>
      </c>
    </row>
    <row r="22" spans="1:22">
      <c r="A22" s="180" t="s">
        <v>165</v>
      </c>
      <c r="B22" s="204" t="s">
        <v>72</v>
      </c>
      <c r="C22" s="181" t="s">
        <v>470</v>
      </c>
      <c r="D22" s="182"/>
      <c r="E22" s="197"/>
      <c r="F22" s="199"/>
      <c r="G22" s="183"/>
      <c r="H22" s="199"/>
      <c r="I22" s="183"/>
      <c r="J22" s="201"/>
      <c r="K22" s="189"/>
      <c r="L22" s="189"/>
      <c r="M22" s="165"/>
      <c r="N22" s="187">
        <v>169.84172000000001</v>
      </c>
      <c r="O22" s="202">
        <v>0</v>
      </c>
      <c r="P22" s="187">
        <v>0</v>
      </c>
      <c r="Q22" s="165"/>
      <c r="R22" s="203"/>
      <c r="S22" s="188">
        <v>0</v>
      </c>
      <c r="T22" s="203">
        <v>0</v>
      </c>
      <c r="U22" s="188">
        <v>3.7925015306841114E-3</v>
      </c>
      <c r="V22" s="203">
        <v>2.8695505556113554E-2</v>
      </c>
    </row>
    <row r="23" spans="1:22">
      <c r="A23" s="180" t="s">
        <v>166</v>
      </c>
      <c r="B23" s="204" t="s">
        <v>72</v>
      </c>
      <c r="C23" s="181" t="s">
        <v>471</v>
      </c>
      <c r="D23" s="182"/>
      <c r="E23" s="197"/>
      <c r="F23" s="199"/>
      <c r="G23" s="183"/>
      <c r="H23" s="199"/>
      <c r="I23" s="183"/>
      <c r="J23" s="201"/>
      <c r="K23" s="189"/>
      <c r="L23" s="189"/>
      <c r="M23" s="165"/>
      <c r="N23" s="187">
        <v>169.96931000000001</v>
      </c>
      <c r="O23" s="202">
        <v>0</v>
      </c>
      <c r="P23" s="187">
        <v>0</v>
      </c>
      <c r="Q23" s="165"/>
      <c r="R23" s="203"/>
      <c r="S23" s="188">
        <v>0</v>
      </c>
      <c r="T23" s="203">
        <v>0</v>
      </c>
      <c r="U23" s="188">
        <v>4.1921846995154333E-3</v>
      </c>
      <c r="V23" s="203">
        <v>2.9782261374598828E-2</v>
      </c>
    </row>
    <row r="24" spans="1:22" ht="11.25" customHeight="1">
      <c r="A24" s="190"/>
      <c r="B24" s="172"/>
      <c r="C24" s="190"/>
      <c r="D24" s="190"/>
      <c r="E24" s="196"/>
      <c r="F24" s="191"/>
      <c r="G24" s="191"/>
      <c r="H24" s="172"/>
      <c r="I24" s="172"/>
      <c r="J24" s="172"/>
      <c r="K24" s="172"/>
      <c r="L24" s="172"/>
      <c r="M24" s="165"/>
      <c r="N24" s="172"/>
      <c r="O24" s="172"/>
      <c r="P24" s="172"/>
      <c r="Q24" s="165"/>
      <c r="R24" s="172"/>
      <c r="S24" s="172"/>
      <c r="T24" s="172"/>
      <c r="U24" s="172"/>
      <c r="V24" s="172"/>
    </row>
    <row r="25" spans="1:22" ht="11.25" customHeight="1">
      <c r="A25" s="640" t="s">
        <v>808</v>
      </c>
      <c r="B25" s="640"/>
      <c r="C25" s="640"/>
      <c r="D25" s="640"/>
      <c r="E25" s="640"/>
      <c r="F25" s="640"/>
      <c r="G25" s="640"/>
      <c r="H25" s="640"/>
      <c r="I25" s="640"/>
      <c r="J25" s="640"/>
      <c r="K25" s="640"/>
      <c r="L25" s="640"/>
      <c r="M25" s="640"/>
      <c r="N25" s="640"/>
      <c r="O25" s="640"/>
      <c r="P25" s="640"/>
      <c r="Q25" s="640"/>
      <c r="R25" s="640"/>
      <c r="S25" s="640"/>
      <c r="T25" s="640"/>
      <c r="U25" s="640"/>
      <c r="V25" s="640"/>
    </row>
    <row r="26" spans="1:22" ht="19.5" customHeight="1">
      <c r="A26" s="640"/>
      <c r="B26" s="640"/>
      <c r="C26" s="640"/>
      <c r="D26" s="640"/>
      <c r="E26" s="640"/>
      <c r="F26" s="640"/>
      <c r="G26" s="640"/>
      <c r="H26" s="640"/>
      <c r="I26" s="640"/>
      <c r="J26" s="640"/>
      <c r="K26" s="640"/>
      <c r="L26" s="640"/>
      <c r="M26" s="640"/>
      <c r="N26" s="640"/>
      <c r="O26" s="640"/>
      <c r="P26" s="640"/>
      <c r="Q26" s="640"/>
      <c r="R26" s="640"/>
      <c r="S26" s="640"/>
      <c r="T26" s="640"/>
      <c r="U26" s="640"/>
      <c r="V26" s="640"/>
    </row>
    <row r="27" spans="1:22" ht="11.25" customHeight="1">
      <c r="A27" s="192" t="s">
        <v>2532</v>
      </c>
      <c r="B27" s="172"/>
      <c r="C27" s="193"/>
      <c r="D27" s="194"/>
      <c r="E27" s="194"/>
      <c r="F27" s="172"/>
      <c r="G27" s="172"/>
      <c r="H27" s="172"/>
      <c r="I27" s="172"/>
      <c r="J27" s="172"/>
      <c r="K27" s="172"/>
      <c r="L27" s="172"/>
      <c r="M27" s="172"/>
      <c r="N27" s="172"/>
      <c r="O27" s="172"/>
      <c r="P27" s="172"/>
      <c r="Q27" s="172"/>
      <c r="R27" s="172"/>
      <c r="S27" s="172"/>
      <c r="T27" s="172"/>
      <c r="U27" s="172"/>
      <c r="V27" s="172"/>
    </row>
    <row r="28" spans="1:22">
      <c r="A28" s="190"/>
      <c r="B28" s="172"/>
      <c r="C28" s="172"/>
      <c r="D28" s="170"/>
      <c r="E28" s="170"/>
      <c r="F28" s="172"/>
      <c r="G28" s="172"/>
      <c r="H28" s="172"/>
      <c r="I28" s="172"/>
      <c r="J28" s="172"/>
      <c r="K28" s="172"/>
      <c r="L28" s="172"/>
      <c r="M28" s="172"/>
      <c r="N28" s="172"/>
      <c r="O28" s="172"/>
      <c r="P28" s="172"/>
      <c r="Q28" s="172"/>
      <c r="R28" s="172"/>
      <c r="S28" s="172"/>
      <c r="T28" s="172"/>
      <c r="U28" s="172"/>
      <c r="V28" s="172"/>
    </row>
    <row r="29" spans="1:22" ht="11.25" customHeight="1">
      <c r="A29" s="172"/>
      <c r="B29" s="172"/>
      <c r="C29" s="172"/>
      <c r="D29" s="170"/>
      <c r="E29" s="170"/>
      <c r="F29" s="172"/>
      <c r="G29" s="172"/>
      <c r="H29" s="172"/>
      <c r="I29" s="172"/>
      <c r="J29" s="172"/>
      <c r="K29" s="172"/>
      <c r="L29" s="172"/>
      <c r="M29" s="172"/>
      <c r="N29" s="172"/>
      <c r="O29" s="172"/>
      <c r="P29" s="172"/>
      <c r="Q29" s="172"/>
      <c r="R29" s="172"/>
      <c r="S29" s="172"/>
      <c r="T29" s="172"/>
      <c r="U29" s="172"/>
      <c r="V29" s="172"/>
    </row>
    <row r="30" spans="1:22" ht="18.75">
      <c r="A30" s="195" t="s">
        <v>804</v>
      </c>
      <c r="B30" s="172"/>
      <c r="C30" s="172"/>
      <c r="D30" s="170"/>
      <c r="E30" s="170"/>
      <c r="F30" s="172"/>
      <c r="G30" s="172"/>
      <c r="H30" s="172"/>
      <c r="I30" s="172"/>
      <c r="J30" s="172"/>
      <c r="K30" s="172"/>
      <c r="L30" s="172"/>
      <c r="M30" s="172"/>
      <c r="N30" s="172"/>
      <c r="O30" s="172"/>
      <c r="P30" s="172"/>
      <c r="Q30" s="172"/>
      <c r="R30" s="172"/>
      <c r="S30" s="232"/>
      <c r="T30" s="172"/>
      <c r="U30" s="172"/>
      <c r="V30" s="172"/>
    </row>
    <row r="31" spans="1:22">
      <c r="S31" s="430"/>
    </row>
    <row r="32" spans="1:22">
      <c r="S32" s="430"/>
    </row>
    <row r="33" spans="1:23">
      <c r="S33" s="430"/>
    </row>
    <row r="34" spans="1:23">
      <c r="S34" s="430"/>
    </row>
    <row r="35" spans="1:23">
      <c r="S35" s="430"/>
    </row>
    <row r="36" spans="1:23">
      <c r="S36" s="430"/>
    </row>
    <row r="37" spans="1:23">
      <c r="S37" s="430"/>
    </row>
    <row r="38" spans="1:23">
      <c r="S38" s="430"/>
    </row>
    <row r="44" spans="1:23" ht="14.45" customHeight="1">
      <c r="A44" s="641" t="s">
        <v>830</v>
      </c>
      <c r="B44" s="642"/>
      <c r="C44" s="642"/>
      <c r="D44" s="642"/>
      <c r="E44" s="642"/>
      <c r="F44" s="642"/>
      <c r="G44" s="642"/>
      <c r="H44" s="642"/>
      <c r="I44" s="642"/>
      <c r="J44" s="642"/>
      <c r="K44" s="642"/>
      <c r="L44" s="642"/>
      <c r="M44" s="642"/>
      <c r="N44" s="642"/>
      <c r="O44" s="642"/>
      <c r="P44" s="642"/>
      <c r="Q44" s="642"/>
      <c r="R44" s="642"/>
      <c r="S44" s="642"/>
      <c r="T44" s="642"/>
      <c r="U44" s="642"/>
      <c r="V44" s="642"/>
      <c r="W44" s="297"/>
    </row>
    <row r="45" spans="1:23">
      <c r="A45" s="642"/>
      <c r="B45" s="642"/>
      <c r="C45" s="642"/>
      <c r="D45" s="642"/>
      <c r="E45" s="642"/>
      <c r="F45" s="642"/>
      <c r="G45" s="642"/>
      <c r="H45" s="642"/>
      <c r="I45" s="642"/>
      <c r="J45" s="642"/>
      <c r="K45" s="642"/>
      <c r="L45" s="642"/>
      <c r="M45" s="642"/>
      <c r="N45" s="642"/>
      <c r="O45" s="642"/>
      <c r="P45" s="642"/>
      <c r="Q45" s="642"/>
      <c r="R45" s="642"/>
      <c r="S45" s="642"/>
      <c r="T45" s="642"/>
      <c r="U45" s="642"/>
      <c r="V45" s="642"/>
      <c r="W45" s="297"/>
    </row>
    <row r="46" spans="1:23">
      <c r="A46" s="295" t="s">
        <v>2538</v>
      </c>
    </row>
    <row r="47" spans="1:23">
      <c r="O47" s="161"/>
    </row>
    <row r="55" spans="18:18">
      <c r="R55" s="172"/>
    </row>
    <row r="70" spans="1:15">
      <c r="A70" s="158"/>
      <c r="B70" s="158"/>
      <c r="C70" s="158"/>
      <c r="D70" s="167"/>
      <c r="E70" s="167"/>
      <c r="F70" s="158"/>
      <c r="G70" s="158"/>
      <c r="H70" s="158"/>
      <c r="I70" s="158"/>
      <c r="J70" s="158"/>
      <c r="K70" s="158"/>
      <c r="L70" s="158"/>
      <c r="N70" s="158"/>
      <c r="O70" s="158"/>
    </row>
    <row r="71" spans="1:15">
      <c r="A71" s="158"/>
      <c r="B71" s="158"/>
      <c r="C71" s="158"/>
      <c r="D71" s="167"/>
      <c r="E71" s="167"/>
      <c r="F71" s="158"/>
      <c r="G71" s="158"/>
      <c r="H71" s="158"/>
      <c r="I71" s="158"/>
      <c r="J71" s="158"/>
      <c r="K71" s="158"/>
      <c r="L71" s="158"/>
      <c r="N71" s="158"/>
      <c r="O71" s="158"/>
    </row>
    <row r="72" spans="1:15">
      <c r="A72" s="158"/>
      <c r="B72" s="159"/>
      <c r="C72" s="159"/>
      <c r="D72" s="168"/>
      <c r="E72" s="168"/>
      <c r="F72" s="158"/>
      <c r="G72" s="158"/>
      <c r="H72" s="158"/>
      <c r="I72" s="158"/>
      <c r="J72" s="158"/>
      <c r="K72" s="158"/>
      <c r="L72" s="158"/>
      <c r="N72" s="158"/>
      <c r="O72" s="158"/>
    </row>
    <row r="73" spans="1:15">
      <c r="A73" s="159"/>
      <c r="B73" s="159"/>
      <c r="C73" s="159"/>
      <c r="D73" s="168"/>
      <c r="E73" s="168"/>
      <c r="F73" s="158"/>
      <c r="G73" s="158"/>
      <c r="H73" s="158"/>
      <c r="I73" s="158"/>
      <c r="J73" s="158"/>
      <c r="K73" s="158"/>
      <c r="L73" s="158"/>
      <c r="N73" s="158"/>
      <c r="O73" s="158"/>
    </row>
    <row r="74" spans="1:15">
      <c r="A74" s="156"/>
      <c r="B74" s="156"/>
      <c r="C74" s="156"/>
      <c r="D74" s="157"/>
      <c r="E74" s="157"/>
    </row>
    <row r="75" spans="1:15">
      <c r="A75" s="156"/>
      <c r="B75" s="156"/>
      <c r="C75" s="156"/>
      <c r="D75" s="157"/>
      <c r="E75" s="157"/>
    </row>
    <row r="76" spans="1:15">
      <c r="A76" s="156"/>
      <c r="B76" s="156"/>
      <c r="C76" s="156"/>
      <c r="D76" s="157"/>
      <c r="E76" s="157"/>
    </row>
    <row r="77" spans="1:15">
      <c r="A77" s="156"/>
      <c r="B77" s="157"/>
      <c r="C77" s="156"/>
      <c r="D77" s="157"/>
      <c r="E77" s="157"/>
    </row>
    <row r="78" spans="1:15">
      <c r="A78" s="157"/>
      <c r="B78" s="157"/>
      <c r="C78" s="156"/>
      <c r="D78" s="157"/>
      <c r="E78" s="157"/>
    </row>
    <row r="79" spans="1:15">
      <c r="A79" s="157"/>
      <c r="B79" s="156"/>
      <c r="C79" s="160"/>
      <c r="D79" s="169"/>
      <c r="E79" s="169"/>
    </row>
    <row r="80" spans="1:15">
      <c r="A80" s="156"/>
      <c r="B80" s="156"/>
      <c r="C80" s="156"/>
      <c r="D80" s="157"/>
      <c r="E80" s="157"/>
    </row>
    <row r="81" spans="1:5">
      <c r="A81" s="156"/>
      <c r="B81" s="156"/>
      <c r="C81" s="156"/>
      <c r="D81" s="157"/>
      <c r="E81" s="157"/>
    </row>
    <row r="82" spans="1:5">
      <c r="A82" s="156"/>
      <c r="B82" s="156"/>
      <c r="C82" s="156"/>
      <c r="D82" s="157"/>
      <c r="E82" s="157"/>
    </row>
    <row r="83" spans="1:5" ht="13.5" customHeight="1">
      <c r="A83" s="156"/>
      <c r="B83" s="156"/>
      <c r="C83" s="156"/>
      <c r="D83" s="157"/>
      <c r="E83" s="157"/>
    </row>
    <row r="84" spans="1:5">
      <c r="A84" s="156"/>
      <c r="B84" s="156"/>
      <c r="C84" s="156"/>
      <c r="D84" s="157"/>
      <c r="E84" s="157"/>
    </row>
    <row r="85" spans="1:5">
      <c r="A85" s="156"/>
      <c r="B85" s="157"/>
      <c r="C85" s="156"/>
      <c r="D85" s="157"/>
      <c r="E85" s="157"/>
    </row>
    <row r="86" spans="1:5">
      <c r="A86" s="157"/>
      <c r="B86" s="157"/>
      <c r="C86" s="156"/>
      <c r="D86" s="157"/>
      <c r="E86" s="157"/>
    </row>
    <row r="87" spans="1:5">
      <c r="A87" s="157"/>
      <c r="B87" s="156"/>
      <c r="C87" s="156"/>
      <c r="D87" s="157"/>
      <c r="E87" s="157"/>
    </row>
    <row r="88" spans="1:5">
      <c r="A88" s="156"/>
      <c r="B88" s="156"/>
      <c r="C88" s="156"/>
      <c r="D88" s="157"/>
      <c r="E88" s="157"/>
    </row>
    <row r="89" spans="1:5">
      <c r="A89" s="156"/>
      <c r="B89" s="156"/>
      <c r="C89" s="156"/>
      <c r="D89" s="157"/>
      <c r="E89" s="157"/>
    </row>
    <row r="90" spans="1:5">
      <c r="A90" s="156"/>
      <c r="B90" s="156"/>
      <c r="C90" s="156"/>
      <c r="D90" s="157"/>
      <c r="E90" s="157"/>
    </row>
    <row r="91" spans="1:5">
      <c r="A91" s="156"/>
      <c r="B91" s="156"/>
      <c r="C91" s="156"/>
      <c r="D91" s="157"/>
      <c r="E91" s="157"/>
    </row>
    <row r="92" spans="1:5">
      <c r="A92" s="156"/>
      <c r="B92" s="156"/>
      <c r="C92" s="156"/>
      <c r="D92" s="157"/>
      <c r="E92" s="157"/>
    </row>
    <row r="93" spans="1:5">
      <c r="A93" s="156"/>
      <c r="B93" s="157"/>
      <c r="C93" s="156"/>
      <c r="D93" s="157"/>
      <c r="E93" s="157"/>
    </row>
    <row r="94" spans="1:5">
      <c r="A94" s="157"/>
      <c r="B94" s="157"/>
      <c r="C94" s="156"/>
      <c r="D94" s="157"/>
      <c r="E94" s="157"/>
    </row>
    <row r="95" spans="1:5">
      <c r="A95" s="157"/>
      <c r="B95" s="156"/>
      <c r="C95" s="156"/>
      <c r="D95" s="157"/>
      <c r="E95" s="157"/>
    </row>
    <row r="96" spans="1:5">
      <c r="A96" s="156"/>
      <c r="B96" s="156"/>
      <c r="C96" s="156"/>
      <c r="D96" s="157"/>
      <c r="E96" s="157"/>
    </row>
    <row r="97" spans="1:5">
      <c r="A97" s="156"/>
      <c r="B97" s="156"/>
      <c r="C97" s="156"/>
      <c r="D97" s="157"/>
      <c r="E97" s="157"/>
    </row>
    <row r="98" spans="1:5">
      <c r="A98" s="156"/>
      <c r="B98" s="156"/>
      <c r="C98" s="156"/>
      <c r="D98" s="157"/>
      <c r="E98" s="157"/>
    </row>
    <row r="99" spans="1:5">
      <c r="A99" s="156"/>
      <c r="B99" s="156"/>
      <c r="C99" s="156"/>
      <c r="D99" s="157"/>
      <c r="E99" s="157"/>
    </row>
    <row r="100" spans="1:5">
      <c r="A100" s="156"/>
      <c r="B100" s="156"/>
      <c r="C100" s="156"/>
      <c r="D100" s="157"/>
      <c r="E100" s="157"/>
    </row>
    <row r="101" spans="1:5">
      <c r="A101" s="156"/>
      <c r="B101" s="157"/>
      <c r="C101" s="156"/>
      <c r="D101" s="157"/>
      <c r="E101" s="157"/>
    </row>
    <row r="102" spans="1:5">
      <c r="A102" s="157"/>
      <c r="B102" s="157"/>
      <c r="C102" s="156"/>
      <c r="D102" s="157"/>
      <c r="E102" s="157"/>
    </row>
    <row r="103" spans="1:5">
      <c r="A103" s="157"/>
      <c r="B103" s="156"/>
      <c r="C103" s="156"/>
      <c r="D103" s="157"/>
      <c r="E103" s="157"/>
    </row>
    <row r="104" spans="1:5">
      <c r="A104" s="156"/>
      <c r="B104" s="156"/>
      <c r="C104" s="156"/>
      <c r="D104" s="157"/>
      <c r="E104" s="157"/>
    </row>
    <row r="105" spans="1:5">
      <c r="A105" s="156"/>
      <c r="B105" s="156"/>
      <c r="C105" s="156"/>
      <c r="D105" s="157"/>
      <c r="E105" s="157"/>
    </row>
    <row r="106" spans="1:5">
      <c r="A106" s="156"/>
      <c r="B106" s="156"/>
      <c r="C106" s="156"/>
      <c r="D106" s="157"/>
      <c r="E106" s="157"/>
    </row>
    <row r="107" spans="1:5">
      <c r="A107" s="156"/>
      <c r="B107" s="156"/>
      <c r="C107" s="156"/>
      <c r="D107" s="157"/>
      <c r="E107" s="157"/>
    </row>
    <row r="108" spans="1:5">
      <c r="A108" s="156"/>
      <c r="B108" s="156"/>
      <c r="C108" s="156"/>
      <c r="D108" s="157"/>
      <c r="E108" s="157"/>
    </row>
    <row r="109" spans="1:5">
      <c r="A109" s="156"/>
      <c r="B109" s="157"/>
      <c r="C109" s="156"/>
      <c r="D109" s="157"/>
      <c r="E109" s="157"/>
    </row>
    <row r="110" spans="1:5">
      <c r="A110" s="157"/>
      <c r="B110" s="157"/>
      <c r="C110" s="156"/>
      <c r="D110" s="157"/>
      <c r="E110" s="157"/>
    </row>
    <row r="111" spans="1:5">
      <c r="A111" s="157"/>
      <c r="B111" s="156"/>
      <c r="C111" s="156"/>
      <c r="D111" s="157"/>
      <c r="E111" s="157"/>
    </row>
    <row r="112" spans="1:5">
      <c r="A112" s="156"/>
      <c r="B112" s="156"/>
      <c r="C112" s="156"/>
      <c r="D112" s="157"/>
      <c r="E112" s="157"/>
    </row>
    <row r="113" spans="1:5">
      <c r="A113" s="156"/>
      <c r="B113" s="156"/>
      <c r="C113" s="156"/>
      <c r="D113" s="157"/>
      <c r="E113" s="157"/>
    </row>
    <row r="114" spans="1:5">
      <c r="A114" s="156"/>
      <c r="B114" s="156"/>
      <c r="C114" s="156"/>
      <c r="D114" s="157"/>
      <c r="E114" s="157"/>
    </row>
    <row r="115" spans="1:5">
      <c r="A115" s="156"/>
      <c r="B115" s="156"/>
      <c r="C115" s="156"/>
      <c r="D115" s="157"/>
      <c r="E115" s="157"/>
    </row>
    <row r="116" spans="1:5">
      <c r="A116" s="156"/>
      <c r="C116" s="156"/>
      <c r="D116" s="157"/>
      <c r="E116" s="157"/>
    </row>
    <row r="117" spans="1:5">
      <c r="C117" s="156"/>
      <c r="D117" s="157"/>
      <c r="E117" s="157"/>
    </row>
    <row r="118" spans="1:5">
      <c r="C118" s="156"/>
      <c r="D118" s="157"/>
      <c r="E118" s="157"/>
    </row>
    <row r="119" spans="1:5">
      <c r="C119" s="156"/>
      <c r="D119" s="157"/>
      <c r="E119" s="157"/>
    </row>
  </sheetData>
  <mergeCells count="3">
    <mergeCell ref="C11:D11"/>
    <mergeCell ref="A25:V26"/>
    <mergeCell ref="A44:V45"/>
  </mergeCells>
  <printOptions horizontalCentered="1"/>
  <pageMargins left="0" right="0" top="0" bottom="0" header="0.15748031496062992" footer="3.937007874015748E-2"/>
  <pageSetup paperSize="9" scale="66" fitToHeight="0" pageOrder="overThenDown"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13</vt:i4>
      </vt:variant>
    </vt:vector>
  </HeadingPairs>
  <TitlesOfParts>
    <vt:vector size="24" baseType="lpstr">
      <vt:lpstr>Top FUM and Traded</vt:lpstr>
      <vt:lpstr>Spotlight mFund Client</vt:lpstr>
      <vt:lpstr>mFund Branding</vt:lpstr>
      <vt:lpstr>Spotlight ETP List</vt:lpstr>
      <vt:lpstr>Spotlight MFSA List</vt:lpstr>
      <vt:lpstr>Spotlight mFund List</vt:lpstr>
      <vt:lpstr>Spotlight LIC List</vt:lpstr>
      <vt:lpstr>Spotlight A-REITS  List</vt:lpstr>
      <vt:lpstr>Spotlight Infra  List</vt:lpstr>
      <vt:lpstr>Old (keep)</vt:lpstr>
      <vt:lpstr>AssetClass</vt:lpstr>
      <vt:lpstr>'Spotlight A-REITS  List'!Print_Area</vt:lpstr>
      <vt:lpstr>'Spotlight ETP List'!Print_Area</vt:lpstr>
      <vt:lpstr>'Spotlight Infra  List'!Print_Area</vt:lpstr>
      <vt:lpstr>'Spotlight LIC List'!Print_Area</vt:lpstr>
      <vt:lpstr>'Spotlight MFSA List'!Print_Area</vt:lpstr>
      <vt:lpstr>'Spotlight mFund Client'!Print_Area</vt:lpstr>
      <vt:lpstr>'Spotlight mFund List'!Print_Area</vt:lpstr>
      <vt:lpstr>'Spotlight A-REITS  List'!Print_Titles</vt:lpstr>
      <vt:lpstr>'Spotlight ETP List'!Print_Titles</vt:lpstr>
      <vt:lpstr>'Spotlight Infra  List'!Print_Titles</vt:lpstr>
      <vt:lpstr>'Spotlight LIC List'!Print_Titles</vt:lpstr>
      <vt:lpstr>'Spotlight MFSA List'!Print_Titles</vt:lpstr>
      <vt:lpstr>'Spotlight mFund List'!Print_Titles</vt:lpstr>
    </vt:vector>
  </TitlesOfParts>
  <Company>Australian Stock Exchange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Ian Irvine</dc:creator>
  <cp:lastModifiedBy>Phoebe Henderson</cp:lastModifiedBy>
  <cp:lastPrinted>2023-09-07T07:58:21Z</cp:lastPrinted>
  <dcterms:created xsi:type="dcterms:W3CDTF">2004-05-12T03:30:27Z</dcterms:created>
  <dcterms:modified xsi:type="dcterms:W3CDTF">2023-09-08T06:24:52Z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A44787D4-0540-4523-9961-78E4036D8C6D}">
    <vt:lpwstr>{A2100807-F350-47CF-84C8-CB99A6819670}</vt:lpwstr>
  </property>
</Properties>
</file>